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erverapp\sgks\User\Лахно Т.С\Раскрытие информации ЭЭ\УГРЦТ сайт\"/>
    </mc:Choice>
  </mc:AlternateContent>
  <xr:revisionPtr revIDLastSave="0" documentId="13_ncr:1_{5DFF050E-9EC2-49CD-A31C-22739D2A0168}" xr6:coauthVersionLast="46" xr6:coauthVersionMax="46" xr10:uidLastSave="{00000000-0000-0000-0000-000000000000}"/>
  <bookViews>
    <workbookView xWindow="-120" yWindow="-120" windowWidth="29040" windowHeight="15840" tabRatio="820" firstSheet="1" activeTab="1" xr2:uid="{00000000-000D-0000-FFFF-FFFF00000000}"/>
  </bookViews>
  <sheets>
    <sheet name="2023" sheetId="42" state="hidden" r:id="rId1"/>
    <sheet name="январь" sheetId="19" r:id="rId2"/>
    <sheet name="февраль" sheetId="31" r:id="rId3"/>
    <sheet name="март" sheetId="32" r:id="rId4"/>
    <sheet name="апрель" sheetId="33" r:id="rId5"/>
    <sheet name="май" sheetId="34" r:id="rId6"/>
    <sheet name="июнь" sheetId="35" r:id="rId7"/>
    <sheet name="июль" sheetId="36" r:id="rId8"/>
    <sheet name="август" sheetId="37" r:id="rId9"/>
    <sheet name="сентябрь" sheetId="38" r:id="rId10"/>
    <sheet name="октябрь" sheetId="39" r:id="rId11"/>
    <sheet name="ноябрь" sheetId="40" r:id="rId12"/>
    <sheet name="декабрь" sheetId="41" r:id="rId13"/>
    <sheet name="ИТОГО" sheetId="43" r:id="rId14"/>
  </sheets>
  <calcPr calcId="191029"/>
</workbook>
</file>

<file path=xl/calcChain.xml><?xml version="1.0" encoding="utf-8"?>
<calcChain xmlns="http://schemas.openxmlformats.org/spreadsheetml/2006/main">
  <c r="G47" i="19" l="1"/>
  <c r="H16" i="19" l="1"/>
  <c r="H17" i="19"/>
  <c r="H18" i="19"/>
  <c r="H19" i="19"/>
  <c r="H20" i="19"/>
  <c r="H21" i="19"/>
  <c r="H22" i="19"/>
  <c r="H23" i="19"/>
  <c r="H24" i="19"/>
  <c r="H26" i="19"/>
  <c r="H27" i="19"/>
  <c r="H28" i="19"/>
  <c r="H29" i="19"/>
  <c r="H30" i="19"/>
  <c r="H32" i="19"/>
  <c r="H35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15" i="19"/>
  <c r="J20" i="37" l="1"/>
  <c r="J15" i="36"/>
  <c r="G52" i="36"/>
  <c r="G16" i="43" l="1"/>
  <c r="H16" i="43"/>
  <c r="I16" i="43"/>
  <c r="G17" i="43"/>
  <c r="H17" i="43"/>
  <c r="I17" i="43"/>
  <c r="G18" i="43"/>
  <c r="H18" i="43"/>
  <c r="I18" i="43"/>
  <c r="G19" i="43"/>
  <c r="H19" i="43"/>
  <c r="I19" i="43"/>
  <c r="G20" i="43"/>
  <c r="H20" i="43"/>
  <c r="I20" i="43"/>
  <c r="G21" i="43"/>
  <c r="H21" i="43"/>
  <c r="I21" i="43"/>
  <c r="G22" i="43"/>
  <c r="H22" i="43"/>
  <c r="I22" i="43"/>
  <c r="G23" i="43"/>
  <c r="H23" i="43"/>
  <c r="I23" i="43"/>
  <c r="G24" i="43"/>
  <c r="H24" i="43"/>
  <c r="I24" i="43"/>
  <c r="G25" i="43"/>
  <c r="H25" i="43"/>
  <c r="I25" i="43"/>
  <c r="G26" i="43"/>
  <c r="H26" i="43"/>
  <c r="I26" i="43"/>
  <c r="G27" i="43"/>
  <c r="H27" i="43"/>
  <c r="I27" i="43"/>
  <c r="G28" i="43"/>
  <c r="H28" i="43"/>
  <c r="I28" i="43"/>
  <c r="G29" i="43"/>
  <c r="H29" i="43"/>
  <c r="I29" i="43"/>
  <c r="G30" i="43"/>
  <c r="H30" i="43"/>
  <c r="I30" i="43"/>
  <c r="G31" i="43"/>
  <c r="H31" i="43"/>
  <c r="I31" i="43"/>
  <c r="G32" i="43"/>
  <c r="H32" i="43"/>
  <c r="I32" i="43"/>
  <c r="G33" i="43"/>
  <c r="H33" i="43"/>
  <c r="I33" i="43"/>
  <c r="G34" i="43"/>
  <c r="H34" i="43"/>
  <c r="I34" i="43"/>
  <c r="G35" i="43"/>
  <c r="H35" i="43"/>
  <c r="I35" i="43"/>
  <c r="G36" i="43"/>
  <c r="H36" i="43"/>
  <c r="I36" i="43"/>
  <c r="G37" i="43"/>
  <c r="H37" i="43"/>
  <c r="I37" i="43"/>
  <c r="G38" i="43"/>
  <c r="H38" i="43"/>
  <c r="I38" i="43"/>
  <c r="G39" i="43"/>
  <c r="H39" i="43"/>
  <c r="I39" i="43"/>
  <c r="G40" i="43"/>
  <c r="H40" i="43"/>
  <c r="I40" i="43"/>
  <c r="G41" i="43"/>
  <c r="H41" i="43"/>
  <c r="I41" i="43"/>
  <c r="G42" i="43"/>
  <c r="H42" i="43"/>
  <c r="I42" i="43"/>
  <c r="G43" i="43"/>
  <c r="H43" i="43"/>
  <c r="I43" i="43"/>
  <c r="G44" i="43"/>
  <c r="H44" i="43"/>
  <c r="I44" i="43"/>
  <c r="G45" i="43"/>
  <c r="H45" i="43"/>
  <c r="I45" i="43"/>
  <c r="G46" i="43"/>
  <c r="H46" i="43"/>
  <c r="I46" i="43"/>
  <c r="G47" i="43"/>
  <c r="H47" i="43"/>
  <c r="I47" i="43"/>
  <c r="G48" i="43"/>
  <c r="H48" i="43"/>
  <c r="I48" i="43"/>
  <c r="G49" i="43"/>
  <c r="H49" i="43"/>
  <c r="I49" i="43"/>
  <c r="G50" i="43"/>
  <c r="H50" i="43"/>
  <c r="I50" i="43"/>
  <c r="G51" i="43"/>
  <c r="H51" i="43"/>
  <c r="I51" i="43"/>
  <c r="H15" i="43"/>
  <c r="I15" i="43"/>
  <c r="G15" i="43"/>
  <c r="J39" i="43" l="1"/>
  <c r="J35" i="43"/>
  <c r="J23" i="43"/>
  <c r="J27" i="43"/>
  <c r="J51" i="43"/>
  <c r="J41" i="43"/>
  <c r="J29" i="43"/>
  <c r="J17" i="43"/>
  <c r="J48" i="43"/>
  <c r="J44" i="43"/>
  <c r="J40" i="43"/>
  <c r="J36" i="43"/>
  <c r="J32" i="43"/>
  <c r="J28" i="43"/>
  <c r="J24" i="43"/>
  <c r="J20" i="43"/>
  <c r="J16" i="43"/>
  <c r="J15" i="43"/>
  <c r="J47" i="43"/>
  <c r="J43" i="43"/>
  <c r="J31" i="43"/>
  <c r="J19" i="43"/>
  <c r="J50" i="43"/>
  <c r="J46" i="43"/>
  <c r="J42" i="43"/>
  <c r="J38" i="43"/>
  <c r="J34" i="43"/>
  <c r="J30" i="43"/>
  <c r="J26" i="43"/>
  <c r="J22" i="43"/>
  <c r="J18" i="43"/>
  <c r="J49" i="43"/>
  <c r="J45" i="43"/>
  <c r="J37" i="43"/>
  <c r="J33" i="43"/>
  <c r="J25" i="43"/>
  <c r="J21" i="43"/>
  <c r="I52" i="43"/>
  <c r="G52" i="43"/>
  <c r="H52" i="43"/>
  <c r="J52" i="43" l="1"/>
  <c r="G52" i="34"/>
  <c r="G52" i="33" l="1"/>
  <c r="G52" i="32"/>
  <c r="J15" i="31" l="1"/>
  <c r="G52" i="19" l="1"/>
  <c r="G52" i="40"/>
  <c r="H52" i="37" l="1"/>
  <c r="G52" i="37" l="1"/>
  <c r="H52" i="36" l="1"/>
  <c r="H48" i="42" l="1"/>
  <c r="H39" i="42"/>
  <c r="H37" i="42"/>
  <c r="H23" i="42"/>
  <c r="I38" i="42"/>
  <c r="H46" i="42"/>
  <c r="H36" i="42"/>
  <c r="H26" i="42"/>
  <c r="H52" i="41"/>
  <c r="G16" i="42"/>
  <c r="H16" i="42"/>
  <c r="I16" i="42"/>
  <c r="G17" i="42"/>
  <c r="H17" i="42"/>
  <c r="I17" i="42"/>
  <c r="G18" i="42"/>
  <c r="H18" i="42"/>
  <c r="I18" i="42"/>
  <c r="G19" i="42"/>
  <c r="H19" i="42"/>
  <c r="I19" i="42"/>
  <c r="G20" i="42"/>
  <c r="I20" i="42"/>
  <c r="G21" i="42"/>
  <c r="H21" i="42"/>
  <c r="I21" i="42"/>
  <c r="G22" i="42"/>
  <c r="H22" i="42"/>
  <c r="I22" i="42"/>
  <c r="G23" i="42"/>
  <c r="I23" i="42"/>
  <c r="G24" i="42"/>
  <c r="H24" i="42"/>
  <c r="I24" i="42"/>
  <c r="G25" i="42"/>
  <c r="H25" i="42"/>
  <c r="I25" i="42"/>
  <c r="G26" i="42"/>
  <c r="I26" i="42"/>
  <c r="G27" i="42"/>
  <c r="H27" i="42"/>
  <c r="I27" i="42"/>
  <c r="G28" i="42"/>
  <c r="H28" i="42"/>
  <c r="I28" i="42"/>
  <c r="G29" i="42"/>
  <c r="H29" i="42"/>
  <c r="I29" i="42"/>
  <c r="G30" i="42"/>
  <c r="H30" i="42"/>
  <c r="I30" i="42"/>
  <c r="G31" i="42"/>
  <c r="H31" i="42"/>
  <c r="I31" i="42"/>
  <c r="G32" i="42"/>
  <c r="H32" i="42"/>
  <c r="I32" i="42"/>
  <c r="G33" i="42"/>
  <c r="H33" i="42"/>
  <c r="I33" i="42"/>
  <c r="G34" i="42"/>
  <c r="H34" i="42"/>
  <c r="I34" i="42"/>
  <c r="G35" i="42"/>
  <c r="H35" i="42"/>
  <c r="I35" i="42"/>
  <c r="G36" i="42"/>
  <c r="I36" i="42"/>
  <c r="G37" i="42"/>
  <c r="I37" i="42"/>
  <c r="G38" i="42"/>
  <c r="H38" i="42"/>
  <c r="G39" i="42"/>
  <c r="I39" i="42"/>
  <c r="G40" i="42"/>
  <c r="H40" i="42"/>
  <c r="I40" i="42"/>
  <c r="G41" i="42"/>
  <c r="H41" i="42"/>
  <c r="I41" i="42"/>
  <c r="G42" i="42"/>
  <c r="H42" i="42"/>
  <c r="I42" i="42"/>
  <c r="G43" i="42"/>
  <c r="H43" i="42"/>
  <c r="I43" i="42"/>
  <c r="G44" i="42"/>
  <c r="I44" i="42"/>
  <c r="G45" i="42"/>
  <c r="H45" i="42"/>
  <c r="I45" i="42"/>
  <c r="G46" i="42"/>
  <c r="I46" i="42"/>
  <c r="G47" i="42"/>
  <c r="H47" i="42"/>
  <c r="I47" i="42"/>
  <c r="G48" i="42"/>
  <c r="I48" i="42"/>
  <c r="G49" i="42"/>
  <c r="H49" i="42"/>
  <c r="I49" i="42"/>
  <c r="G50" i="42"/>
  <c r="H50" i="42"/>
  <c r="I50" i="42"/>
  <c r="G51" i="42"/>
  <c r="H51" i="42"/>
  <c r="I51" i="42"/>
  <c r="H15" i="42"/>
  <c r="I15" i="42"/>
  <c r="G15" i="42"/>
  <c r="G52" i="41"/>
  <c r="I52" i="40"/>
  <c r="H52" i="40"/>
  <c r="I52" i="39"/>
  <c r="H52" i="39"/>
  <c r="G52" i="39"/>
  <c r="I52" i="38"/>
  <c r="H52" i="38"/>
  <c r="G52" i="38"/>
  <c r="I52" i="37"/>
  <c r="I52" i="36"/>
  <c r="I52" i="35"/>
  <c r="H52" i="35"/>
  <c r="G52" i="35"/>
  <c r="I52" i="34"/>
  <c r="I52" i="33"/>
  <c r="I52" i="32"/>
  <c r="H52" i="32"/>
  <c r="I52" i="31"/>
  <c r="G52" i="31"/>
  <c r="H52" i="33"/>
  <c r="I52" i="19"/>
  <c r="H52" i="31" l="1"/>
  <c r="H20" i="42"/>
  <c r="H52" i="19"/>
  <c r="H44" i="42"/>
  <c r="I52" i="41"/>
  <c r="I52" i="42"/>
  <c r="G52" i="42"/>
  <c r="H52" i="42" l="1"/>
</calcChain>
</file>

<file path=xl/sharedStrings.xml><?xml version="1.0" encoding="utf-8"?>
<sst xmlns="http://schemas.openxmlformats.org/spreadsheetml/2006/main" count="1372" uniqueCount="71">
  <si>
    <t>№ п/п</t>
  </si>
  <si>
    <t>Наименование населенного пункта</t>
  </si>
  <si>
    <t>Ед. изм.</t>
  </si>
  <si>
    <t>от 21.01.2004 № 24</t>
  </si>
  <si>
    <t>Итого</t>
  </si>
  <si>
    <t>Отпущено электроэнергии за декабрь</t>
  </si>
  <si>
    <t>Отпущено электроэнергии за апрель</t>
  </si>
  <si>
    <t>Отпущено электроэнергии за март</t>
  </si>
  <si>
    <t>Отпущено электроэнергии за май</t>
  </si>
  <si>
    <t>Отпущено электроэнергии за август</t>
  </si>
  <si>
    <t>Отпущено электроэнергии за октябрь</t>
  </si>
  <si>
    <t>Отпущено электроэнергии за ноябрь</t>
  </si>
  <si>
    <t>Отпущено электроэнергии за январь</t>
  </si>
  <si>
    <t>Отпущено электроэнергии за февраль</t>
  </si>
  <si>
    <t>п. Индига</t>
  </si>
  <si>
    <t>п. Бугрино</t>
  </si>
  <si>
    <t>с. Великовисочное</t>
  </si>
  <si>
    <t>с. Коткино</t>
  </si>
  <si>
    <t>п. Каратайка</t>
  </si>
  <si>
    <t>с. Оксино</t>
  </si>
  <si>
    <t>п. Нельмин-Нос</t>
  </si>
  <si>
    <t>п. Хорей-Вер</t>
  </si>
  <si>
    <t>с. Несь</t>
  </si>
  <si>
    <t>п. Шойна</t>
  </si>
  <si>
    <t>с. Ома</t>
  </si>
  <si>
    <t>п. Амдерма</t>
  </si>
  <si>
    <t>Стандартов раскрытия информации</t>
  </si>
  <si>
    <t>субъектами оптового и розничного</t>
  </si>
  <si>
    <t>рынков электрической энергии,</t>
  </si>
  <si>
    <t>утвержденных Постановлением</t>
  </si>
  <si>
    <t>Правительства РФ</t>
  </si>
  <si>
    <t>Форма раскрытия информации гарантирующими поставщиками, энергоснабжающими и энергосбытовыми организациями о фактическом полезном отпуске электрической энергии (мощности) потребителям по тарифным группам и уровням напряжения</t>
  </si>
  <si>
    <t>ВН</t>
  </si>
  <si>
    <t>СН1</t>
  </si>
  <si>
    <t>СН2</t>
  </si>
  <si>
    <t>НН</t>
  </si>
  <si>
    <t>По тарифу для населения</t>
  </si>
  <si>
    <t>По тарифу для 
МСП, СПК</t>
  </si>
  <si>
    <t>По тарифу для прочих
 потребителей</t>
  </si>
  <si>
    <t>Приложение к пункту 45 "г", 50 "б"</t>
  </si>
  <si>
    <t>кВтч.</t>
  </si>
  <si>
    <t>д. Лабожское</t>
  </si>
  <si>
    <t>д. Пылемец</t>
  </si>
  <si>
    <t>д. Тошвиска</t>
  </si>
  <si>
    <t>д. Щелино</t>
  </si>
  <si>
    <t>п. Выучейский</t>
  </si>
  <si>
    <t>п. Варнек</t>
  </si>
  <si>
    <t>д. Андег</t>
  </si>
  <si>
    <t>д. Осколково</t>
  </si>
  <si>
    <t>д. Мгла</t>
  </si>
  <si>
    <t>д. Чижа</t>
  </si>
  <si>
    <t>д. Каменка</t>
  </si>
  <si>
    <t>п. Хонгурей</t>
  </si>
  <si>
    <t>д. Вижас</t>
  </si>
  <si>
    <t>д. Снопа</t>
  </si>
  <si>
    <t>с. Нижняя Пеша</t>
  </si>
  <si>
    <t>д. Верхняя Пеша</t>
  </si>
  <si>
    <t>д. Волоковая</t>
  </si>
  <si>
    <t>д. Белушье</t>
  </si>
  <si>
    <t>д. Волонга</t>
  </si>
  <si>
    <t>д. Кия</t>
  </si>
  <si>
    <t>д. Куя</t>
  </si>
  <si>
    <t>д. Макарово</t>
  </si>
  <si>
    <t>п. Усть-Кара</t>
  </si>
  <si>
    <t>д. Устье</t>
  </si>
  <si>
    <t>п. Харута</t>
  </si>
  <si>
    <t>х</t>
  </si>
  <si>
    <t>Отпущено электроэнергии за июнь</t>
  </si>
  <si>
    <t>Отпущено электроэнергии за июль</t>
  </si>
  <si>
    <t>Отпущено электроэнергии за сентябрь</t>
  </si>
  <si>
    <t>Отпущено электроэнергии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</si>
</sst>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"/>
    <numFmt numFmtId="165" formatCode="0.000"/>
  </numFmts>
  <fonts count="12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B0F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  <charset val="204"/>
    </font>
    <font>
      <sz val="10"/>
      <name val="Arial Cyr"/>
      <charset val="204"/>
    </font>
    <font>
      <sz val="9"/>
      <name val="Arial"/>
      <family val="2"/>
      <charset val="204"/>
    </font>
    <font>
      <sz val="9"/>
      <name val="Arial"/>
      <family val="2"/>
      <charset val="204"/>
    </font>
    <font>
      <sz val="9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4">
    <xf numFmtId="0" fontId="0" fillId="0" borderId="0"/>
    <xf numFmtId="0" fontId="6" fillId="0" borderId="0"/>
    <xf numFmtId="43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2">
    <xf numFmtId="0" fontId="0" fillId="0" borderId="0" xfId="0"/>
    <xf numFmtId="0" fontId="1" fillId="0" borderId="0" xfId="0" applyFont="1"/>
    <xf numFmtId="2" fontId="2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1" fontId="1" fillId="0" borderId="0" xfId="0" applyNumberFormat="1" applyFont="1"/>
    <xf numFmtId="3" fontId="1" fillId="0" borderId="0" xfId="0" applyNumberFormat="1" applyFont="1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" fontId="3" fillId="0" borderId="0" xfId="0" applyNumberFormat="1" applyFont="1"/>
    <xf numFmtId="0" fontId="4" fillId="0" borderId="0" xfId="0" applyFont="1"/>
    <xf numFmtId="3" fontId="2" fillId="0" borderId="0" xfId="0" applyNumberFormat="1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6" xfId="1" applyFont="1" applyBorder="1" applyAlignment="1">
      <alignment vertical="top" wrapText="1" indent="1"/>
    </xf>
    <xf numFmtId="164" fontId="7" fillId="0" borderId="6" xfId="1" applyNumberFormat="1" applyFont="1" applyBorder="1" applyAlignment="1">
      <alignment horizontal="right" vertical="top" wrapText="1"/>
    </xf>
    <xf numFmtId="165" fontId="7" fillId="0" borderId="6" xfId="1" applyNumberFormat="1" applyFont="1" applyBorder="1" applyAlignment="1">
      <alignment horizontal="right" vertical="top" wrapText="1"/>
    </xf>
    <xf numFmtId="43" fontId="3" fillId="0" borderId="0" xfId="2" applyFont="1"/>
    <xf numFmtId="164" fontId="9" fillId="0" borderId="6" xfId="3" applyNumberFormat="1" applyFont="1" applyBorder="1" applyAlignment="1">
      <alignment horizontal="right" vertical="top" wrapText="1"/>
    </xf>
    <xf numFmtId="165" fontId="9" fillId="0" borderId="6" xfId="3" applyNumberFormat="1" applyFont="1" applyBorder="1" applyAlignment="1">
      <alignment horizontal="right" vertical="top" wrapText="1"/>
    </xf>
    <xf numFmtId="164" fontId="7" fillId="0" borderId="6" xfId="4" applyNumberFormat="1" applyFont="1" applyBorder="1" applyAlignment="1">
      <alignment horizontal="right" vertical="top" wrapText="1"/>
    </xf>
    <xf numFmtId="165" fontId="7" fillId="0" borderId="6" xfId="4" applyNumberFormat="1" applyFont="1" applyBorder="1" applyAlignment="1">
      <alignment horizontal="right" vertical="top" wrapText="1"/>
    </xf>
    <xf numFmtId="164" fontId="7" fillId="0" borderId="6" xfId="5" applyNumberFormat="1" applyFont="1" applyBorder="1" applyAlignment="1">
      <alignment horizontal="right" vertical="top" wrapText="1"/>
    </xf>
    <xf numFmtId="165" fontId="7" fillId="0" borderId="6" xfId="5" applyNumberFormat="1" applyFont="1" applyBorder="1" applyAlignment="1">
      <alignment horizontal="right" vertical="top" wrapText="1"/>
    </xf>
    <xf numFmtId="164" fontId="7" fillId="0" borderId="6" xfId="6" applyNumberFormat="1" applyFont="1" applyBorder="1" applyAlignment="1">
      <alignment horizontal="right" vertical="top" wrapText="1"/>
    </xf>
    <xf numFmtId="165" fontId="7" fillId="0" borderId="6" xfId="6" applyNumberFormat="1" applyFont="1" applyBorder="1" applyAlignment="1">
      <alignment horizontal="right" vertical="top" wrapText="1"/>
    </xf>
    <xf numFmtId="3" fontId="0" fillId="0" borderId="0" xfId="0" applyNumberFormat="1"/>
    <xf numFmtId="164" fontId="7" fillId="0" borderId="6" xfId="7" applyNumberFormat="1" applyFont="1" applyBorder="1" applyAlignment="1">
      <alignment horizontal="right" vertical="top" wrapText="1"/>
    </xf>
    <xf numFmtId="165" fontId="7" fillId="0" borderId="6" xfId="7" applyNumberFormat="1" applyFont="1" applyBorder="1" applyAlignment="1">
      <alignment horizontal="right" vertical="top" wrapText="1"/>
    </xf>
    <xf numFmtId="164" fontId="10" fillId="0" borderId="6" xfId="8" applyNumberFormat="1" applyFont="1" applyBorder="1" applyAlignment="1">
      <alignment horizontal="right" vertical="top" wrapText="1"/>
    </xf>
    <xf numFmtId="165" fontId="10" fillId="0" borderId="6" xfId="8" applyNumberFormat="1" applyFont="1" applyBorder="1" applyAlignment="1">
      <alignment horizontal="right" vertical="top" wrapText="1"/>
    </xf>
    <xf numFmtId="164" fontId="10" fillId="0" borderId="6" xfId="9" applyNumberFormat="1" applyFont="1" applyBorder="1" applyAlignment="1">
      <alignment horizontal="right" vertical="top" wrapText="1"/>
    </xf>
    <xf numFmtId="165" fontId="10" fillId="0" borderId="6" xfId="9" applyNumberFormat="1" applyFont="1" applyBorder="1" applyAlignment="1">
      <alignment horizontal="right" vertical="top" wrapText="1"/>
    </xf>
    <xf numFmtId="164" fontId="7" fillId="0" borderId="6" xfId="10" applyNumberFormat="1" applyFont="1" applyBorder="1" applyAlignment="1">
      <alignment horizontal="right" vertical="top" wrapText="1"/>
    </xf>
    <xf numFmtId="165" fontId="7" fillId="0" borderId="6" xfId="10" applyNumberFormat="1" applyFont="1" applyBorder="1" applyAlignment="1">
      <alignment horizontal="right" vertical="top" wrapText="1"/>
    </xf>
    <xf numFmtId="164" fontId="11" fillId="0" borderId="6" xfId="11" applyNumberFormat="1" applyFont="1" applyBorder="1" applyAlignment="1">
      <alignment horizontal="right" vertical="top" wrapText="1"/>
    </xf>
    <xf numFmtId="165" fontId="11" fillId="0" borderId="6" xfId="11" applyNumberFormat="1" applyFont="1" applyBorder="1" applyAlignment="1">
      <alignment horizontal="right" vertical="top" wrapText="1"/>
    </xf>
    <xf numFmtId="164" fontId="11" fillId="0" borderId="6" xfId="12" applyNumberFormat="1" applyFont="1" applyBorder="1" applyAlignment="1">
      <alignment horizontal="right" vertical="top" wrapText="1"/>
    </xf>
    <xf numFmtId="165" fontId="11" fillId="0" borderId="6" xfId="12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11" fillId="0" borderId="6" xfId="13" applyNumberFormat="1" applyFont="1" applyBorder="1" applyAlignment="1">
      <alignment horizontal="right" vertical="top" wrapText="1"/>
    </xf>
  </cellXfs>
  <cellStyles count="14">
    <cellStyle name="Обычный" xfId="0" builtinId="0"/>
    <cellStyle name="Обычный_август" xfId="8" xr:uid="{4E50D594-F8F0-4B7E-BE4E-7C04713F2034}"/>
    <cellStyle name="Обычный_апрель" xfId="6" xr:uid="{9D82CB97-86CE-4DA1-8105-D63F705FB92E}"/>
    <cellStyle name="Обычный_декабрь" xfId="12" xr:uid="{C7D9D8BA-F16D-46B2-975C-02025A9AE5F6}"/>
    <cellStyle name="Обычный_июль" xfId="1" xr:uid="{DDFD5148-0729-4169-83AA-382E940DEC79}"/>
    <cellStyle name="Обычный_июнь" xfId="7" xr:uid="{19A15039-F0F2-4C18-AE0D-5A6DB9AED0C1}"/>
    <cellStyle name="Обычный_Лист1" xfId="13" xr:uid="{3BDB82ED-233D-4350-9BF1-52AB10C2DCAD}"/>
    <cellStyle name="Обычный_март" xfId="5" xr:uid="{A3CD6C1D-E95B-4A24-800E-0EB4B9F4823B}"/>
    <cellStyle name="Обычный_ноябрь" xfId="11" xr:uid="{3ECAF13B-37D4-4C9F-A3A8-E806F0462893}"/>
    <cellStyle name="Обычный_октябрь" xfId="10" xr:uid="{3BDCCAEF-DBC9-4C34-ACB2-164090A1BDD0}"/>
    <cellStyle name="Обычный_сентябрь" xfId="9" xr:uid="{68A23DB1-944A-4071-8E9F-889099FFFB22}"/>
    <cellStyle name="Обычный_февраль" xfId="3" xr:uid="{C35C2E2F-9811-45C1-BAB1-71A8D77FE580}"/>
    <cellStyle name="Обычный_январь" xfId="4" xr:uid="{85697E13-C6CC-4AC7-A5D6-07012349F00A}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8"/>
  <sheetViews>
    <sheetView topLeftCell="A19" zoomScale="90" zoomScaleNormal="90" workbookViewId="0">
      <selection activeCell="G52" sqref="G52:I52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8" customWidth="1"/>
    <col min="11" max="16384" width="9.140625" style="1"/>
  </cols>
  <sheetData>
    <row r="1" spans="1:13" x14ac:dyDescent="0.2">
      <c r="H1" s="42" t="s">
        <v>39</v>
      </c>
      <c r="I1" s="42"/>
    </row>
    <row r="2" spans="1:13" x14ac:dyDescent="0.2">
      <c r="H2" s="42" t="s">
        <v>26</v>
      </c>
      <c r="I2" s="42"/>
    </row>
    <row r="3" spans="1:13" x14ac:dyDescent="0.2">
      <c r="H3" s="42" t="s">
        <v>27</v>
      </c>
      <c r="I3" s="42"/>
    </row>
    <row r="4" spans="1:13" x14ac:dyDescent="0.2">
      <c r="H4" s="42" t="s">
        <v>28</v>
      </c>
      <c r="I4" s="42"/>
    </row>
    <row r="5" spans="1:13" x14ac:dyDescent="0.2">
      <c r="H5" s="42" t="s">
        <v>29</v>
      </c>
      <c r="I5" s="42"/>
    </row>
    <row r="6" spans="1:13" x14ac:dyDescent="0.2">
      <c r="H6" s="42" t="s">
        <v>30</v>
      </c>
      <c r="I6" s="42"/>
    </row>
    <row r="7" spans="1:13" x14ac:dyDescent="0.2">
      <c r="H7" s="42" t="s">
        <v>3</v>
      </c>
      <c r="I7" s="42"/>
    </row>
    <row r="9" spans="1:13" ht="12.75" customHeight="1" x14ac:dyDescent="0.2">
      <c r="A9" s="43" t="s">
        <v>31</v>
      </c>
      <c r="B9" s="43"/>
      <c r="C9" s="43"/>
      <c r="D9" s="43"/>
      <c r="E9" s="43"/>
      <c r="F9" s="43"/>
      <c r="G9" s="43"/>
      <c r="H9" s="43"/>
      <c r="I9" s="43"/>
      <c r="J9" s="14"/>
    </row>
    <row r="10" spans="1:13" ht="30.75" customHeight="1" x14ac:dyDescent="0.2">
      <c r="A10" s="43"/>
      <c r="B10" s="43"/>
      <c r="C10" s="43"/>
      <c r="D10" s="43"/>
      <c r="E10" s="43"/>
      <c r="F10" s="43"/>
      <c r="G10" s="43"/>
      <c r="H10" s="43"/>
      <c r="I10" s="43"/>
      <c r="J10" s="14"/>
    </row>
    <row r="12" spans="1:13" x14ac:dyDescent="0.2">
      <c r="A12" s="44" t="s">
        <v>0</v>
      </c>
      <c r="B12" s="47" t="s">
        <v>1</v>
      </c>
      <c r="C12" s="48" t="s">
        <v>2</v>
      </c>
      <c r="D12" s="47" t="s">
        <v>70</v>
      </c>
      <c r="E12" s="47"/>
      <c r="F12" s="47"/>
      <c r="G12" s="47"/>
      <c r="H12" s="47"/>
      <c r="I12" s="47"/>
    </row>
    <row r="13" spans="1:13" x14ac:dyDescent="0.2">
      <c r="A13" s="45"/>
      <c r="B13" s="47"/>
      <c r="C13" s="49"/>
      <c r="D13" s="3" t="s">
        <v>32</v>
      </c>
      <c r="E13" s="3" t="s">
        <v>33</v>
      </c>
      <c r="F13" s="3" t="s">
        <v>34</v>
      </c>
      <c r="G13" s="47" t="s">
        <v>35</v>
      </c>
      <c r="H13" s="47"/>
      <c r="I13" s="47"/>
    </row>
    <row r="14" spans="1:13" ht="28.5" customHeight="1" x14ac:dyDescent="0.2">
      <c r="A14" s="46"/>
      <c r="B14" s="47"/>
      <c r="C14" s="50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f>январь!G15+февраль!G15+март!G15+апрель!G15+май!G15+июнь!G15+июль!G15+август!G15+сентябрь!G15+октябрь!G15+ноябрь!G15+декабрь!G15</f>
        <v>26089</v>
      </c>
      <c r="H15" s="6">
        <f>январь!H15+февраль!H15+март!H15+апрель!H15+май!H15+июнь!H15+июль!H15+август!H15+сентябрь!H15+октябрь!H15+ноябрь!H15+декабрь!H15</f>
        <v>7487</v>
      </c>
      <c r="I15" s="6">
        <f>январь!I15+февраль!I15+март!I15+апрель!I15+май!I15+июнь!I15+июль!I15+август!I15+сентябрь!I15+октябрь!I15+ноябрь!I15+декабрь!I15</f>
        <v>61419</v>
      </c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f>январь!G16+февраль!G16+март!G16+апрель!G16+май!G16+июнь!G16+июль!G16+август!G16+сентябрь!G16+октябрь!G16+ноябрь!G16+декабрь!G16</f>
        <v>17797</v>
      </c>
      <c r="H16" s="6">
        <f>январь!H16+февраль!H16+март!H16+апрель!H16+май!H16+июнь!H16+июль!H16+август!H16+сентябрь!H16+октябрь!H16+ноябрь!H16+декабрь!H16</f>
        <v>3100</v>
      </c>
      <c r="I16" s="6">
        <f>январь!I16+февраль!I16+март!I16+апрель!I16+май!I16+июнь!I16+июль!I16+август!I16+сентябрь!I16+октябрь!I16+ноябрь!I16+декабрь!I16</f>
        <v>12180</v>
      </c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f>январь!G17+февраль!G17+март!G17+апрель!G17+май!G17+июнь!G17+июль!G17+август!G17+сентябрь!G17+октябрь!G17+ноябрь!G17+декабрь!G17</f>
        <v>2722</v>
      </c>
      <c r="H17" s="6">
        <f>январь!H17+февраль!H17+март!H17+апрель!H17+май!H17+июнь!H17+июль!H17+август!H17+сентябрь!H18+октябрь!H17+ноябрь!H18+декабрь!H17</f>
        <v>0</v>
      </c>
      <c r="I17" s="6">
        <f>январь!I17+февраль!I17+март!I17+апрель!I17+май!I17+июнь!I17+июль!I17+август!I17+сентябрь!I17+октябрь!I17+ноябрь!I17+декабрь!I17</f>
        <v>499</v>
      </c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f>январь!G18+февраль!G18+март!G18+апрель!G18+май!G18+июнь!G18+июль!G18+август!G18+сентябрь!G18+октябрь!G18+ноябрь!G18+декабрь!G18</f>
        <v>67156</v>
      </c>
      <c r="H18" s="6">
        <f>январь!H18+февраль!H18+март!H18+апрель!H18+май!H18+июнь!H18+июль!H18+август!H18+сентябрь!H19+октябрь!H18+ноябрь!H19+декабрь!H18</f>
        <v>11611</v>
      </c>
      <c r="I18" s="6">
        <f>январь!I18+февраль!I18+март!I18+апрель!I18+май!I18+июнь!I18+июль!I18+август!I18+сентябрь!I18+октябрь!I18+ноябрь!I18+декабрь!I18</f>
        <v>12494</v>
      </c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f>январь!G19+февраль!G19+март!G19+апрель!G19+май!G19+июнь!G19+июль!G19+август!G19+сентябрь!G19+октябрь!G19+ноябрь!G19+декабрь!G19</f>
        <v>9169</v>
      </c>
      <c r="H19" s="6">
        <f>январь!H19+февраль!H19+март!H19+апрель!H19+май!H19+июнь!H19+июль!H19+август!H19+сентябрь!H20+октябрь!H19+ноябрь!H20+декабрь!H19</f>
        <v>542</v>
      </c>
      <c r="I19" s="6">
        <f>январь!I19+февраль!I19+март!I19+апрель!I19+май!I19+июнь!I19+июль!I19+август!I19+сентябрь!I19+октябрь!I19+ноябрь!I19+декабрь!I19</f>
        <v>3824</v>
      </c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f>январь!G20+февраль!G20+март!G20+апрель!G20+май!G20+июнь!G20+июль!G20+август!G20+сентябрь!G20+октябрь!G20+ноябрь!G20+декабрь!G20</f>
        <v>55440</v>
      </c>
      <c r="H20" s="6" t="e">
        <f>январь!H20+февраль!H20+март!H20+апрель!H20+май!H20+июнь!H20+июль!H20+август!H20+сентябрь!#REF!+октябрь!H20+ноябрь!H21+декабрь!H20</f>
        <v>#REF!</v>
      </c>
      <c r="I20" s="6">
        <f>январь!I20+февраль!I20+март!I20+апрель!I20+май!I20+июнь!I20+июль!I20+август!I20+сентябрь!I20+октябрь!I20+ноябрь!I20+декабрь!I20</f>
        <v>30573</v>
      </c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f>январь!G21+февраль!G21+март!G21+апрель!G21+май!G21+июнь!G21+июль!G21+август!G21+сентябрь!G21+октябрь!G21+ноябрь!G21+декабрь!G21</f>
        <v>14378</v>
      </c>
      <c r="H21" s="6">
        <f>январь!H21+февраль!H21+март!H21+апрель!H21+май!H21+июнь!H21+июль!H21+август!H21+сентябрь!H21+октябрь!H21+ноябрь!H22+декабрь!H21</f>
        <v>12531</v>
      </c>
      <c r="I21" s="6">
        <f>январь!I21+февраль!I21+март!I21+апрель!I21+май!I21+июнь!I21+июль!I21+август!I21+сентябрь!I21+октябрь!I21+ноябрь!I21+декабрь!I21</f>
        <v>8092</v>
      </c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f>январь!G22+февраль!G22+март!G22+апрель!G22+май!G22+июнь!G22+июль!G22+август!G22+сентябрь!G22+октябрь!G22+ноябрь!G22+декабрь!G22</f>
        <v>8353</v>
      </c>
      <c r="H22" s="6">
        <f>январь!H22+февраль!H22+март!H22+апрель!H22+май!H22+июнь!H22+июль!H22+август!H22+сентябрь!H22+октябрь!H22+ноябрь!H23+декабрь!H22</f>
        <v>6263</v>
      </c>
      <c r="I22" s="6">
        <f>январь!I22+февраль!I22+март!I22+апрель!I22+май!I22+июнь!I22+июль!I22+август!I22+сентябрь!I22+октябрь!I22+ноябрь!I22+декабрь!I22</f>
        <v>5674</v>
      </c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f>январь!G23+февраль!G23+март!G23+апрель!G23+май!G23+июнь!G23+июль!G23+август!G23+сентябрь!G23+октябрь!G23+ноябрь!G23+декабрь!G23</f>
        <v>7662</v>
      </c>
      <c r="H23" s="6">
        <f>январь!H23+февраль!H23+март!H23+апрель!H23+май!H23+июнь!H23+июль!H23+август!H23+сентябрь!H23+октябрь!H23+ноябрь!H24+декабрь!H23</f>
        <v>490</v>
      </c>
      <c r="I23" s="6">
        <f>январь!I23+февраль!I23+март!I23+апрель!I23+май!I23+июнь!I23+июль!I23+август!I23+сентябрь!I23+октябрь!I23+ноябрь!I23+декабрь!I23</f>
        <v>6683</v>
      </c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f>январь!G24+февраль!G24+март!G24+апрель!G24+май!G24+июнь!G24+июль!G24+август!G24+сентябрь!G24+октябрь!G24+ноябрь!G24+декабрь!G24</f>
        <v>2893</v>
      </c>
      <c r="H24" s="6">
        <f>январь!H24+февраль!H24+март!H24+апрель!H24+май!H24+июнь!H24+июль!H24+август!H24+сентябрь!H24+октябрь!H24+ноябрь!H26+декабрь!H24</f>
        <v>1328</v>
      </c>
      <c r="I24" s="6">
        <f>январь!I24+февраль!I24+март!I24+апрель!I24+май!I24+июнь!I24+июль!I24+август!I24+сентябрь!I24+октябрь!I24+ноябрь!I24+декабрь!I24</f>
        <v>2062</v>
      </c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f>январь!G25+февраль!G25+март!G25+апрель!G25+май!G25+июнь!G25+июль!G25+август!G25+сентябрь!G25+октябрь!G25+ноябрь!G25+декабрь!G25</f>
        <v>16560</v>
      </c>
      <c r="H25" s="6">
        <f>январь!H25+февраль!H25+март!H25+апрель!H25+май!H25+июнь!H25+июль!H25+август!H25+сентябрь!H26+октябрь!H25+ноябрь!H27+декабрь!H25</f>
        <v>0</v>
      </c>
      <c r="I25" s="6">
        <f>январь!I25+февраль!I25+март!I25+апрель!I25+май!I25+июнь!I25+июль!I25+август!I25+сентябрь!I25+октябрь!I25+ноябрь!I25+декабрь!I25</f>
        <v>7035</v>
      </c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f>январь!G26+февраль!G26+март!G26+апрель!G26+май!G26+июнь!G26+июль!G26+август!G26+сентябрь!G26+октябрь!G26+ноябрь!G26+декабрь!G26</f>
        <v>91939</v>
      </c>
      <c r="H26" s="6">
        <f>январь!H26+февраль!H26+март!H26+апрель!H26+май!H26+июнь!H26+июль!H26+август!H26+сентябрь!H27+октябрь!H26+ноябрь!H28+декабрь!H26</f>
        <v>22543</v>
      </c>
      <c r="I26" s="6">
        <f>январь!I26+февраль!I26+март!I26+апрель!I26+май!I26+июнь!I26+июль!I26+август!I26+сентябрь!I26+октябрь!I26+ноябрь!I26+декабрь!I26</f>
        <v>28434</v>
      </c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f>январь!G27+февраль!G27+март!G27+апрель!G27+май!G27+июнь!G27+июль!G27+август!G27+сентябрь!G27+октябрь!G27+ноябрь!G27+декабрь!G27</f>
        <v>94033</v>
      </c>
      <c r="H27" s="6">
        <f>январь!H27+февраль!H27+март!H27+апрель!H27+май!H27+июнь!H27+июль!H27+август!H27+сентябрь!H28+октябрь!H27+ноябрь!H29+декабрь!H27</f>
        <v>9</v>
      </c>
      <c r="I27" s="6">
        <f>январь!I27+февраль!I27+март!I27+апрель!I27+май!I27+июнь!I27+июль!I27+август!I27+сентябрь!I27+октябрь!I27+ноябрь!I27+декабрь!I27</f>
        <v>8362</v>
      </c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f>январь!G28+февраль!G28+март!G28+апрель!G28+май!G28+июнь!G28+июль!G28+август!G28+сентябрь!G28+октябрь!G28+ноябрь!G28+декабрь!G28</f>
        <v>10185</v>
      </c>
      <c r="H28" s="6">
        <f>январь!H28+февраль!H28+март!H28+апрель!H28+май!H28+июнь!H28+июль!H28+август!H28+сентябрь!H29+октябрь!H28+ноябрь!H30+декабрь!H28</f>
        <v>11759</v>
      </c>
      <c r="I28" s="6">
        <f>январь!I28+февраль!I28+март!I28+апрель!I28+май!I28+июнь!I28+июль!I28+август!I28+сентябрь!I28+октябрь!I28+ноябрь!I28+декабрь!I28</f>
        <v>24541</v>
      </c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f>январь!G29+февраль!G29+март!G29+апрель!G29+май!G29+июнь!G29+июль!G29+август!G29+сентябрь!G29+октябрь!G29+ноябрь!G29+декабрь!G29</f>
        <v>5480</v>
      </c>
      <c r="H29" s="6" t="e">
        <f>январь!H29+февраль!H29+март!H29+апрель!H29+май!H29+июнь!H29+июль!H29+август!H29+сентябрь!H30+октябрь!H29+ноябрь!#REF!+декабрь!H29</f>
        <v>#REF!</v>
      </c>
      <c r="I29" s="6">
        <f>январь!I29+февраль!I29+март!I29+апрель!I29+май!I29+июнь!I29+июль!I29+август!I29+сентябрь!I29+октябрь!I29+ноябрь!I29+декабрь!I29</f>
        <v>1400</v>
      </c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f>январь!G30+февраль!G30+март!G30+апрель!G30+май!G30+июнь!G30+июль!G30+август!G30+сентябрь!G30+октябрь!G30+ноябрь!G30+декабрь!G30</f>
        <v>70191</v>
      </c>
      <c r="H30" s="6" t="e">
        <f>январь!H30+февраль!H30+март!H30+апрель!H30+май!H30+июнь!H30+июль!H30+август!H30+сентябрь!#REF!+октябрь!H30+ноябрь!#REF!+декабрь!H30</f>
        <v>#REF!</v>
      </c>
      <c r="I30" s="6">
        <f>январь!I30+февраль!I30+март!I30+апрель!I30+май!I30+июнь!I30+июль!I30+август!I30+сентябрь!I30+октябрь!I30+ноябрь!I30+декабрь!I30</f>
        <v>20585</v>
      </c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f>январь!G31+февраль!G31+март!G31+апрель!G31+май!G31+июнь!G31+июль!G31+август!G31+сентябрь!G31+октябрь!G31+ноябрь!G31+декабрь!G31</f>
        <v>17007</v>
      </c>
      <c r="H31" s="6">
        <f>январь!H31+февраль!H31+март!H31+апрель!H31+май!H31+июнь!H31+июль!H31+август!H31+сентябрь!H31+октябрь!H31+ноябрь!H31+декабрь!H31</f>
        <v>0</v>
      </c>
      <c r="I31" s="6">
        <f>январь!I31+февраль!I31+март!I31+апрель!I31+май!I31+июнь!I31+июль!I31+август!I31+сентябрь!I31+октябрь!I31+ноябрь!I31+декабрь!I31</f>
        <v>1401</v>
      </c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f>январь!G32+февраль!G32+март!G32+апрель!G32+май!G32+июнь!G32+июль!G32+август!G32+сентябрь!G32+октябрь!G32+ноябрь!G32+декабрь!G32</f>
        <v>36884</v>
      </c>
      <c r="H32" s="6">
        <f>январь!H32+февраль!H32+март!H32+апрель!H32+май!H32+июнь!H32+июль!H32+август!H32+сентябрь!H32+октябрь!H32+ноябрь!H32+декабрь!H32</f>
        <v>12124</v>
      </c>
      <c r="I32" s="6">
        <f>январь!I32+февраль!I32+март!I32+апрель!I32+май!I32+июнь!I32+июль!I32+август!I32+сентябрь!I32+октябрь!I32+ноябрь!I32+декабрь!I32</f>
        <v>12778</v>
      </c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f>январь!G33+февраль!G33+март!G33+апрель!G33+май!G33+июнь!G33+июль!G33+август!G33+сентябрь!G33+октябрь!G33+ноябрь!G33+декабрь!G33</f>
        <v>10548</v>
      </c>
      <c r="H33" s="6">
        <f>январь!H33+февраль!H33+март!H33+апрель!H33+май!H33+июнь!H33+июль!H33+август!H33+сентябрь!H33+октябрь!H33+ноябрь!H33+декабрь!H33</f>
        <v>0</v>
      </c>
      <c r="I33" s="6">
        <f>январь!I33+февраль!I33+март!I33+апрель!I33+май!I33+июнь!I33+июль!I33+август!I33+сентябрь!I33+октябрь!I33+ноябрь!I33+декабрь!I33</f>
        <v>8319</v>
      </c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f>январь!G34+февраль!G34+март!G34+апрель!G34+май!G34+июнь!G34+июль!G34+август!G34+сентябрь!G34+октябрь!G34+ноябрь!G34+декабрь!G34</f>
        <v>738</v>
      </c>
      <c r="H34" s="6">
        <f>январь!H34+февраль!H34+март!H34+апрель!H34+май!H34+июнь!H34+июль!H34+август!H34+сентябрь!H34+октябрь!H34+ноябрь!H34+декабрь!H34</f>
        <v>0</v>
      </c>
      <c r="I34" s="6">
        <f>январь!I34+февраль!I34+март!I34+апрель!I34+май!I34+июнь!I34+июль!I34+август!I34+сентябрь!I34+октябрь!I34+ноябрь!I34+декабрь!I34</f>
        <v>275</v>
      </c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f>январь!G35+февраль!G35+март!G35+апрель!G35+май!G35+июнь!G35+июль!G35+август!G35+сентябрь!G35+октябрь!G35+ноябрь!G35+декабрь!G35</f>
        <v>76582</v>
      </c>
      <c r="H35" s="6">
        <f>январь!H35+февраль!H35+март!H35+апрель!H35+май!H35+июнь!H35+июль!H35+август!H35+сентябрь!H35+октябрь!H35+ноябрь!H35+декабрь!H35</f>
        <v>56291</v>
      </c>
      <c r="I35" s="6">
        <f>январь!I35+февраль!I35+март!I35+апрель!I35+май!I35+июнь!I35+июль!I35+август!I35+сентябрь!I35+октябрь!I35+ноябрь!I35+декабрь!I35</f>
        <v>17338</v>
      </c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f>январь!G36+февраль!G36+март!G36+апрель!G36+май!G36+июнь!G36+июль!G36+август!G36+сентябрь!G36+октябрь!G36+ноябрь!G36+декабрь!G36</f>
        <v>122480</v>
      </c>
      <c r="H36" s="6">
        <f>январь!H36+февраль!H36+март!H36+апрель!H36+май!H36+июнь!H36+июль!H36+август!H36+сентябрь!H36+октябрь!H36+ноябрь!H36+декабрь!H36</f>
        <v>39915</v>
      </c>
      <c r="I36" s="6">
        <f>январь!I36+февраль!I36+март!I36+апрель!I36+май!I36+июнь!I36+июль!I36+август!I36+сентябрь!I36+октябрь!I36+ноябрь!I36+декабрь!I36</f>
        <v>48794</v>
      </c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f>январь!G37+февраль!G37+март!G37+апрель!G37+май!G37+июнь!G37+июль!G37+август!G37+сентябрь!G37+октябрь!G37+ноябрь!G37+декабрь!G37</f>
        <v>99002</v>
      </c>
      <c r="H37" s="6">
        <f>январь!H37+февраль!H37+март!H37+апрель!H37+май!H37+июнь!H37+июль!H37+август!H37+сентябрь!H37+октябрь!H37+ноябрь!H37+декабрь!H37</f>
        <v>26797</v>
      </c>
      <c r="I37" s="6">
        <f>январь!I37+февраль!I37+март!I37+апрель!I37+май!I37+июнь!I37+июль!I37+август!I37+сентябрь!I37+октябрь!I37+ноябрь!I37+декабрь!I37</f>
        <v>95518</v>
      </c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f>январь!G38+февраль!G38+март!G38+апрель!G38+май!G38+июнь!G38+июль!G38+август!G38+сентябрь!G38+октябрь!G38+ноябрь!G38+декабрь!G38</f>
        <v>37201</v>
      </c>
      <c r="H38" s="6">
        <f>январь!H38+февраль!H38+март!H38+апрель!H38+май!H38+июнь!H38+июль!H38+август!H38+сентябрь!H38+октябрь!H38+ноябрь!H38+декабрь!H38</f>
        <v>26964</v>
      </c>
      <c r="I38" s="6">
        <f>январь!I38+февраль!I38+март!I38+апрель!I38+май!I38+июнь!I38+июль!I38+август!I38+сентябрь!I38+октябрь!I38+ноябрь!I38+декабрь!I38</f>
        <v>26010</v>
      </c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f>январь!G39+февраль!G39+март!G39+апрель!G39+май!G39+июнь!G39+июль!G39+август!G39+сентябрь!G39+октябрь!G39+ноябрь!G39+декабрь!G39</f>
        <v>115015</v>
      </c>
      <c r="H39" s="6">
        <f>январь!H39+февраль!H39+март!H39+апрель!H39+май!H39+июнь!H39+июль!H39+август!H39+сентябрь!H39+октябрь!H39+ноябрь!H39+декабрь!H39</f>
        <v>43076</v>
      </c>
      <c r="I39" s="6">
        <f>январь!I39+февраль!I39+март!I39+апрель!I39+май!I39+июнь!I39+июль!I39+август!I39+сентябрь!I39+октябрь!I39+ноябрь!I39+декабрь!I39</f>
        <v>35164</v>
      </c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f>январь!G40+февраль!G40+март!G40+апрель!G40+май!G40+июнь!G40+июль!G40+август!G40+сентябрь!G40+октябрь!G40+ноябрь!G40+декабрь!G40</f>
        <v>1907</v>
      </c>
      <c r="H40" s="6">
        <f>январь!H40+февраль!H40+март!H40+апрель!H40+май!H40+июнь!H40+июль!H40+август!H40+сентябрь!H40+октябрь!H41+ноябрь!H40+декабрь!H40</f>
        <v>0</v>
      </c>
      <c r="I40" s="6">
        <f>январь!I40+февраль!I40+март!I40+апрель!I40+май!I40+июнь!I41+июль!I40+август!I42+сентябрь!I40+октябрь!I40+ноябрь!I40+декабрь!I40</f>
        <v>234</v>
      </c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f>январь!G41+февраль!G41+март!G41+апрель!G41+май!G41+июнь!G41+июль!G41+август!G41+сентябрь!G41+октябрь!G41+ноябрь!G41+декабрь!G41</f>
        <v>8532</v>
      </c>
      <c r="H41" s="6">
        <f>январь!H41+февраль!H41+март!H41+апрель!H41+май!H41+июнь!H41+июль!H41+август!H41+сентябрь!H41+октябрь!H42+ноябрь!H41+декабрь!H41</f>
        <v>1414</v>
      </c>
      <c r="I41" s="6">
        <f>январь!I41+февраль!I41+март!I41+апрель!I41+май!I41+июнь!I42+июль!I41+август!I43+сентябрь!I41+октябрь!I41+ноябрь!I41+декабрь!I41</f>
        <v>4468</v>
      </c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f>январь!G42+февраль!G42+март!G42+апрель!G42+май!G42+июнь!G42+июль!G42+август!G42+сентябрь!G42+октябрь!G42+ноябрь!G42+декабрь!G42</f>
        <v>9682</v>
      </c>
      <c r="H42" s="6">
        <f>январь!H42+февраль!H42+март!H42+апрель!H42+май!H42+июнь!H42+июль!H42+август!H42+сентябрь!H42+октябрь!H43+ноябрь!H42+декабрь!H42</f>
        <v>2579</v>
      </c>
      <c r="I42" s="6">
        <f>январь!I42+февраль!I42+март!I42+апрель!I42+май!I42+июнь!I43+июль!I42+август!I44+сентябрь!I42+октябрь!I42+ноябрь!I42+декабрь!I42</f>
        <v>3340</v>
      </c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f>январь!G43+февраль!G43+март!G43+апрель!G43+май!G43+июнь!G43+июль!G43+август!G43+сентябрь!G43+октябрь!G43+ноябрь!G43+декабрь!G43</f>
        <v>6594</v>
      </c>
      <c r="H43" s="6">
        <f>январь!H43+февраль!H43+март!H43+апрель!H43+май!H43+июнь!H43+июль!H43+август!H43+сентябрь!H43+октябрь!H44+ноябрь!H43+декабрь!H43</f>
        <v>0</v>
      </c>
      <c r="I43" s="6">
        <f>январь!I43+февраль!I43+март!I43+апрель!I43+май!I43+июнь!I44+июль!I43+август!I45+сентябрь!I43+октябрь!I43+ноябрь!I43+декабрь!I43</f>
        <v>932</v>
      </c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f>январь!G44+февраль!G44+март!G44+апрель!G44+май!G44+июнь!G44+июль!G44+август!G44+сентябрь!G44+октябрь!G44+ноябрь!G44+декабрь!G44</f>
        <v>52421</v>
      </c>
      <c r="H44" s="6">
        <f>январь!H44+февраль!H44+март!H44+апрель!H44+май!H44+июнь!H44+июль!H44+август!H44+сентябрь!H44+октябрь!H46+ноябрь!H44+декабрь!H44</f>
        <v>6416</v>
      </c>
      <c r="I44" s="6">
        <f>январь!I44+февраль!I44+март!I44+апрель!I44+май!I44+июнь!I45+июль!I44+август!I46+сентябрь!I44+октябрь!I44+ноябрь!I44+декабрь!I44</f>
        <v>26279</v>
      </c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f>январь!G45+февраль!G45+март!G45+апрель!G45+май!G45+июнь!G45+июль!G45+август!G45+сентябрь!G45+октябрь!G45+ноябрь!G45+декабрь!G45</f>
        <v>810</v>
      </c>
      <c r="H45" s="6">
        <f>январь!H45+февраль!H45+март!H45+апрель!H45+май!H45+июнь!H45+июль!H45+август!H45+сентябрь!H45+октябрь!H47+ноябрь!H45+декабрь!H45</f>
        <v>0</v>
      </c>
      <c r="I45" s="6">
        <f>январь!I45+февраль!I45+март!I45+апрель!I45+май!I45+июнь!I46+июль!I45+август!I47+сентябрь!I45+октябрь!I45+ноябрь!I45+декабрь!I45</f>
        <v>1680</v>
      </c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f>январь!G46+февраль!G46+март!G46+апрель!G46+май!G46+июнь!G46+июль!G46+август!G46+сентябрь!G46+октябрь!G46+ноябрь!G46+декабрь!G46</f>
        <v>68052</v>
      </c>
      <c r="H46" s="6">
        <f>январь!H46+февраль!H46+март!H46+апрель!H46+май!H46+июнь!H46+июль!H46+август!H46+сентябрь!H46+октябрь!H48+ноябрь!H46+декабрь!H46</f>
        <v>14778</v>
      </c>
      <c r="I46" s="6">
        <f>январь!I46+февраль!I46+март!I46+апрель!I46+май!I46+июнь!I47+июль!I46+август!I48+сентябрь!I46+октябрь!I46+ноябрь!I46+декабрь!I46</f>
        <v>21057</v>
      </c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f>январь!G47+февраль!G47+март!G47+апрель!G47+май!G47+июнь!G47+июль!G47+август!G47+сентябрь!G47+октябрь!G47+ноябрь!G47+декабрь!G47</f>
        <v>20640</v>
      </c>
      <c r="H47" s="6">
        <f>январь!H47+февраль!H47+март!H47+апрель!H47+май!H47+июнь!H47+июль!H47+август!H47+сентябрь!H47+октябрь!H49+ноябрь!H47+декабрь!H47</f>
        <v>937</v>
      </c>
      <c r="I47" s="6">
        <f>январь!I47+февраль!I47+март!I47+апрель!I47+май!I47+июнь!I48+июль!I47+август!I49+сентябрь!I47+октябрь!I47+ноябрь!I47+декабрь!I47</f>
        <v>16440</v>
      </c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f>январь!G48+февраль!G48+март!G48+апрель!G48+май!G48+июнь!G48+июль!G48+август!G48+сентябрь!G48+октябрь!G48+ноябрь!G48+декабрь!G48</f>
        <v>115518</v>
      </c>
      <c r="H48" s="6">
        <f>январь!H48+февраль!H48+март!H48+апрель!H48+май!H48+июнь!H48+июль!H48+август!H48+сентябрь!H48+октябрь!H50+ноябрь!H48+декабрь!H48</f>
        <v>23735</v>
      </c>
      <c r="I48" s="6">
        <f>январь!I48+февраль!I48+март!I48+апрель!I48+май!I48+июнь!I49+июль!I48+август!I50+сентябрь!I48+октябрь!I48+ноябрь!I48+декабрь!I48</f>
        <v>25546</v>
      </c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f>январь!G49+февраль!G49+март!G49+апрель!G49+май!G49+июнь!G49+июль!G49+август!G49+сентябрь!G49+октябрь!G49+ноябрь!G49+декабрь!G49</f>
        <v>6848</v>
      </c>
      <c r="H49" s="6" t="e">
        <f>январь!H49+февраль!H49+март!H49+апрель!H49+май!H49+июнь!H49+июль!H49+август!H49+сентябрь!H49+октябрь!#REF!+ноябрь!H49+декабрь!H49</f>
        <v>#REF!</v>
      </c>
      <c r="I49" s="6">
        <f>январь!I49+февраль!I49+март!I49+апрель!I49+май!I49+июнь!I50+июль!I49+август!I51+сентябрь!I49+октябрь!I49+ноябрь!I49+декабрь!I49</f>
        <v>5006</v>
      </c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f>январь!G50+февраль!G50+март!G50+апрель!G50+май!G50+июнь!G50+июль!G50+август!G50+сентябрь!G50+октябрь!G50+ноябрь!G50+декабрь!G50</f>
        <v>29875</v>
      </c>
      <c r="H50" s="6" t="e">
        <f>январь!H50+февраль!H50+март!H50+апрель!H50+май!H50+июнь!H50+июль!H50+август!H50+сентябрь!H50+октябрь!#REF!+ноябрь!H50+декабрь!H50</f>
        <v>#REF!</v>
      </c>
      <c r="I50" s="6" t="e">
        <f>январь!I50+февраль!I50+март!I50+апрель!I50+май!I50+июнь!I51+июль!I50+август!#REF!+сентябрь!I50+октябрь!I50+ноябрь!I50+декабрь!I50</f>
        <v>#REF!</v>
      </c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f>январь!G51+февраль!G51+март!G51+апрель!G51+май!G51+июнь!G51+июль!G51+август!G51+сентябрь!G51+октябрь!G51+ноябрь!G51+декабрь!G51</f>
        <v>6552</v>
      </c>
      <c r="H51" s="6">
        <f>январь!H51+февраль!H51+март!H51+апрель!H51+май!H51+июнь!H51+июль!H51+август!H51+сентябрь!H51+октябрь!H51+ноябрь!H51+декабрь!H51</f>
        <v>0</v>
      </c>
      <c r="I51" s="6" t="e">
        <f>январь!I51+февраль!I51+март!I51+апрель!I51+май!I51+июнь!#REF!+июль!I51+август!#REF!+сентябрь!I51+октябрь!I51+ноябрь!I51+декабрь!I51</f>
        <v>#REF!</v>
      </c>
      <c r="K51" s="8"/>
      <c r="L51" s="8"/>
      <c r="M51" s="8"/>
    </row>
    <row r="52" spans="1:13" ht="13.5" customHeight="1" x14ac:dyDescent="0.2">
      <c r="A52" s="41" t="s">
        <v>4</v>
      </c>
      <c r="B52" s="41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1342935</v>
      </c>
      <c r="H52" s="11" t="e">
        <f t="shared" ref="H52:I52" si="0">SUM(H15:H51)</f>
        <v>#REF!</v>
      </c>
      <c r="I52" s="11" t="e">
        <f t="shared" si="0"/>
        <v>#REF!</v>
      </c>
    </row>
    <row r="53" spans="1:13" x14ac:dyDescent="0.2">
      <c r="G53" s="12"/>
      <c r="H53" s="12"/>
      <c r="I53" s="12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58"/>
  <sheetViews>
    <sheetView topLeftCell="A4" zoomScale="90" zoomScaleNormal="90" workbookViewId="0">
      <selection activeCell="G15" sqref="G15:I51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8" width="18.7109375" style="1" customWidth="1"/>
    <col min="9" max="9" width="21.42578125" style="1" customWidth="1"/>
    <col min="10" max="10" width="11.42578125" style="1" hidden="1" customWidth="1" outlineLevel="1"/>
    <col min="11" max="11" width="9.140625" style="1" collapsed="1"/>
    <col min="12" max="16384" width="9.140625" style="1"/>
  </cols>
  <sheetData>
    <row r="1" spans="1:13" x14ac:dyDescent="0.2">
      <c r="H1" s="42" t="s">
        <v>39</v>
      </c>
      <c r="I1" s="42"/>
    </row>
    <row r="2" spans="1:13" x14ac:dyDescent="0.2">
      <c r="H2" s="42" t="s">
        <v>26</v>
      </c>
      <c r="I2" s="42"/>
    </row>
    <row r="3" spans="1:13" x14ac:dyDescent="0.2">
      <c r="H3" s="42" t="s">
        <v>27</v>
      </c>
      <c r="I3" s="42"/>
    </row>
    <row r="4" spans="1:13" x14ac:dyDescent="0.2">
      <c r="H4" s="42" t="s">
        <v>28</v>
      </c>
      <c r="I4" s="42"/>
    </row>
    <row r="5" spans="1:13" x14ac:dyDescent="0.2">
      <c r="H5" s="42" t="s">
        <v>29</v>
      </c>
      <c r="I5" s="42"/>
    </row>
    <row r="6" spans="1:13" x14ac:dyDescent="0.2">
      <c r="H6" s="42" t="s">
        <v>30</v>
      </c>
      <c r="I6" s="42"/>
    </row>
    <row r="7" spans="1:13" x14ac:dyDescent="0.2">
      <c r="H7" s="42" t="s">
        <v>3</v>
      </c>
      <c r="I7" s="42"/>
    </row>
    <row r="9" spans="1:13" ht="12.75" customHeight="1" x14ac:dyDescent="0.2">
      <c r="A9" s="43" t="s">
        <v>31</v>
      </c>
      <c r="B9" s="43"/>
      <c r="C9" s="43"/>
      <c r="D9" s="43"/>
      <c r="E9" s="43"/>
      <c r="F9" s="43"/>
      <c r="G9" s="43"/>
      <c r="H9" s="43"/>
      <c r="I9" s="43"/>
      <c r="J9" s="2"/>
    </row>
    <row r="10" spans="1:13" ht="30.75" customHeight="1" x14ac:dyDescent="0.2">
      <c r="A10" s="43"/>
      <c r="B10" s="43"/>
      <c r="C10" s="43"/>
      <c r="D10" s="43"/>
      <c r="E10" s="43"/>
      <c r="F10" s="43"/>
      <c r="G10" s="43"/>
      <c r="H10" s="43"/>
      <c r="I10" s="43"/>
      <c r="J10" s="2"/>
    </row>
    <row r="12" spans="1:13" x14ac:dyDescent="0.2">
      <c r="A12" s="44" t="s">
        <v>0</v>
      </c>
      <c r="B12" s="47" t="s">
        <v>1</v>
      </c>
      <c r="C12" s="48" t="s">
        <v>2</v>
      </c>
      <c r="D12" s="47" t="s">
        <v>69</v>
      </c>
      <c r="E12" s="47"/>
      <c r="F12" s="47"/>
      <c r="G12" s="47"/>
      <c r="H12" s="47"/>
      <c r="I12" s="47"/>
    </row>
    <row r="13" spans="1:13" x14ac:dyDescent="0.2">
      <c r="A13" s="45"/>
      <c r="B13" s="47"/>
      <c r="C13" s="49"/>
      <c r="D13" s="3" t="s">
        <v>32</v>
      </c>
      <c r="E13" s="3" t="s">
        <v>33</v>
      </c>
      <c r="F13" s="3" t="s">
        <v>34</v>
      </c>
      <c r="G13" s="47" t="s">
        <v>35</v>
      </c>
      <c r="H13" s="47"/>
      <c r="I13" s="47"/>
    </row>
    <row r="14" spans="1:13" ht="28.5" customHeight="1" x14ac:dyDescent="0.2">
      <c r="A14" s="46"/>
      <c r="B14" s="47"/>
      <c r="C14" s="50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/>
      <c r="H15" s="6"/>
      <c r="I15" s="6"/>
      <c r="J15" s="33">
        <v>32008</v>
      </c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/>
      <c r="H16" s="6"/>
      <c r="I16" s="6"/>
      <c r="J16" s="33">
        <v>6542</v>
      </c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/>
      <c r="H17" s="6"/>
      <c r="I17" s="6"/>
      <c r="J17" s="34">
        <v>318</v>
      </c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/>
      <c r="H18" s="6"/>
      <c r="I18" s="6"/>
      <c r="J18" s="33">
        <v>9451</v>
      </c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/>
      <c r="H19" s="6"/>
      <c r="I19" s="6"/>
      <c r="J19" s="33">
        <v>1358</v>
      </c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/>
      <c r="H20" s="6"/>
      <c r="I20" s="6"/>
      <c r="J20" s="33">
        <v>35847</v>
      </c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/>
      <c r="H21" s="6"/>
      <c r="I21" s="6"/>
      <c r="J21" s="33">
        <v>6984</v>
      </c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/>
      <c r="H22" s="6"/>
      <c r="I22" s="6"/>
      <c r="J22" s="33">
        <v>1142</v>
      </c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/>
      <c r="H23" s="6"/>
      <c r="I23" s="6"/>
      <c r="J23" s="33">
        <v>1853</v>
      </c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/>
      <c r="H24" s="6"/>
      <c r="I24" s="6"/>
      <c r="J24" s="34">
        <v>891</v>
      </c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/>
      <c r="H25" s="6"/>
      <c r="I25" s="6"/>
      <c r="J25" s="33">
        <v>3525</v>
      </c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/>
      <c r="H26" s="6"/>
      <c r="I26" s="6"/>
      <c r="J26" s="33">
        <v>23769</v>
      </c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/>
      <c r="H27" s="6"/>
      <c r="I27" s="6"/>
      <c r="J27" s="33"/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/>
      <c r="H28" s="6"/>
      <c r="I28" s="6"/>
      <c r="J28" s="33">
        <v>20158</v>
      </c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/>
      <c r="H29" s="6"/>
      <c r="I29" s="6"/>
      <c r="J29" s="34">
        <v>772</v>
      </c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/>
      <c r="H30" s="6"/>
      <c r="I30" s="6"/>
      <c r="J30" s="33">
        <v>59329</v>
      </c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/>
      <c r="H31" s="6"/>
      <c r="I31" s="6"/>
      <c r="J31" s="34">
        <v>614</v>
      </c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/>
      <c r="H32" s="6"/>
      <c r="I32" s="6"/>
      <c r="J32" s="33">
        <v>11403</v>
      </c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/>
      <c r="H33" s="6"/>
      <c r="I33" s="6"/>
      <c r="J33" s="33">
        <v>2547</v>
      </c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/>
      <c r="H34" s="6"/>
      <c r="I34" s="6"/>
      <c r="J34" s="34">
        <v>20</v>
      </c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/>
      <c r="H35" s="6"/>
      <c r="I35" s="6"/>
      <c r="J35" s="33">
        <v>25762</v>
      </c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/>
      <c r="H36" s="6"/>
      <c r="I36" s="6"/>
      <c r="J36" s="33">
        <v>38965</v>
      </c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/>
      <c r="H37" s="6"/>
      <c r="I37" s="6"/>
      <c r="J37" s="33">
        <v>57769</v>
      </c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/>
      <c r="H38" s="6"/>
      <c r="I38" s="6"/>
      <c r="J38" s="33">
        <v>25400</v>
      </c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/>
      <c r="H39" s="6"/>
      <c r="I39" s="6"/>
      <c r="J39" s="33">
        <v>45258</v>
      </c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/>
      <c r="H40" s="6"/>
      <c r="I40" s="6"/>
      <c r="J40" s="34">
        <v>132</v>
      </c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/>
      <c r="H41" s="6"/>
      <c r="I41" s="6"/>
      <c r="J41" s="33">
        <v>1402</v>
      </c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/>
      <c r="H42" s="6"/>
      <c r="I42" s="6"/>
      <c r="J42" s="33">
        <v>1894</v>
      </c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/>
      <c r="H43" s="6"/>
      <c r="I43" s="6"/>
      <c r="J43" s="34">
        <v>761</v>
      </c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/>
      <c r="H44" s="6"/>
      <c r="I44" s="6"/>
      <c r="J44" s="33">
        <v>15929</v>
      </c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/>
      <c r="H45" s="6"/>
      <c r="I45" s="6"/>
      <c r="J45" s="34">
        <v>271</v>
      </c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/>
      <c r="H46" s="6"/>
      <c r="I46" s="6"/>
      <c r="J46" s="33">
        <v>25118</v>
      </c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/>
      <c r="H47" s="6"/>
      <c r="I47" s="6"/>
      <c r="J47" s="33">
        <v>10325</v>
      </c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/>
      <c r="H48" s="6"/>
      <c r="I48" s="6"/>
      <c r="J48" s="33">
        <v>20088</v>
      </c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/>
      <c r="H49" s="6"/>
      <c r="I49" s="6"/>
      <c r="J49" s="33">
        <v>1433</v>
      </c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/>
      <c r="H50" s="6"/>
      <c r="I50" s="6"/>
      <c r="J50" s="33">
        <v>6887</v>
      </c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/>
      <c r="H51" s="6"/>
      <c r="I51" s="6"/>
      <c r="J51" s="33">
        <v>1391</v>
      </c>
      <c r="K51" s="8"/>
      <c r="L51" s="8"/>
      <c r="M51" s="8"/>
    </row>
    <row r="52" spans="1:13" ht="13.5" customHeight="1" x14ac:dyDescent="0.2">
      <c r="A52" s="41" t="s">
        <v>4</v>
      </c>
      <c r="B52" s="41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0</v>
      </c>
      <c r="H52" s="11">
        <f t="shared" ref="H52:I52" si="0">SUM(H15:H51)</f>
        <v>0</v>
      </c>
      <c r="I52" s="11">
        <f t="shared" si="0"/>
        <v>0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scale="7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58"/>
  <sheetViews>
    <sheetView topLeftCell="B4" zoomScale="90" zoomScaleNormal="90" workbookViewId="0">
      <selection activeCell="G15" sqref="G15:I51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8" width="18.7109375" style="1" customWidth="1"/>
    <col min="9" max="9" width="21.42578125" style="1" customWidth="1"/>
    <col min="10" max="10" width="12.5703125" style="1" hidden="1" customWidth="1" outlineLevel="1"/>
    <col min="11" max="11" width="9.140625" style="1" collapsed="1"/>
    <col min="12" max="16384" width="9.140625" style="1"/>
  </cols>
  <sheetData>
    <row r="1" spans="1:13" x14ac:dyDescent="0.2">
      <c r="H1" s="42" t="s">
        <v>39</v>
      </c>
      <c r="I1" s="42"/>
    </row>
    <row r="2" spans="1:13" x14ac:dyDescent="0.2">
      <c r="H2" s="42" t="s">
        <v>26</v>
      </c>
      <c r="I2" s="42"/>
    </row>
    <row r="3" spans="1:13" x14ac:dyDescent="0.2">
      <c r="H3" s="42" t="s">
        <v>27</v>
      </c>
      <c r="I3" s="42"/>
    </row>
    <row r="4" spans="1:13" x14ac:dyDescent="0.2">
      <c r="H4" s="42" t="s">
        <v>28</v>
      </c>
      <c r="I4" s="42"/>
    </row>
    <row r="5" spans="1:13" x14ac:dyDescent="0.2">
      <c r="H5" s="42" t="s">
        <v>29</v>
      </c>
      <c r="I5" s="42"/>
    </row>
    <row r="6" spans="1:13" x14ac:dyDescent="0.2">
      <c r="H6" s="42" t="s">
        <v>30</v>
      </c>
      <c r="I6" s="42"/>
    </row>
    <row r="7" spans="1:13" x14ac:dyDescent="0.2">
      <c r="H7" s="42" t="s">
        <v>3</v>
      </c>
      <c r="I7" s="42"/>
    </row>
    <row r="9" spans="1:13" ht="12.75" customHeight="1" x14ac:dyDescent="0.2">
      <c r="A9" s="43" t="s">
        <v>31</v>
      </c>
      <c r="B9" s="43"/>
      <c r="C9" s="43"/>
      <c r="D9" s="43"/>
      <c r="E9" s="43"/>
      <c r="F9" s="43"/>
      <c r="G9" s="43"/>
      <c r="H9" s="43"/>
      <c r="I9" s="43"/>
      <c r="J9" s="2"/>
    </row>
    <row r="10" spans="1:13" ht="30.75" customHeight="1" x14ac:dyDescent="0.2">
      <c r="A10" s="43"/>
      <c r="B10" s="43"/>
      <c r="C10" s="43"/>
      <c r="D10" s="43"/>
      <c r="E10" s="43"/>
      <c r="F10" s="43"/>
      <c r="G10" s="43"/>
      <c r="H10" s="43"/>
      <c r="I10" s="43"/>
      <c r="J10" s="2"/>
    </row>
    <row r="12" spans="1:13" x14ac:dyDescent="0.2">
      <c r="A12" s="44" t="s">
        <v>0</v>
      </c>
      <c r="B12" s="47" t="s">
        <v>1</v>
      </c>
      <c r="C12" s="48" t="s">
        <v>2</v>
      </c>
      <c r="D12" s="47" t="s">
        <v>10</v>
      </c>
      <c r="E12" s="47"/>
      <c r="F12" s="47"/>
      <c r="G12" s="47"/>
      <c r="H12" s="47"/>
      <c r="I12" s="47"/>
    </row>
    <row r="13" spans="1:13" x14ac:dyDescent="0.2">
      <c r="A13" s="45"/>
      <c r="B13" s="47"/>
      <c r="C13" s="49"/>
      <c r="D13" s="3" t="s">
        <v>32</v>
      </c>
      <c r="E13" s="3" t="s">
        <v>33</v>
      </c>
      <c r="F13" s="3" t="s">
        <v>34</v>
      </c>
      <c r="G13" s="47" t="s">
        <v>35</v>
      </c>
      <c r="H13" s="47"/>
      <c r="I13" s="47"/>
    </row>
    <row r="14" spans="1:13" ht="28.5" customHeight="1" x14ac:dyDescent="0.2">
      <c r="A14" s="46"/>
      <c r="B14" s="47"/>
      <c r="C14" s="50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/>
      <c r="H15" s="6"/>
      <c r="I15" s="6"/>
      <c r="J15" s="35">
        <v>48242</v>
      </c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/>
      <c r="H16" s="6"/>
      <c r="I16" s="6"/>
      <c r="J16" s="35">
        <v>9134</v>
      </c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/>
      <c r="H17" s="6"/>
      <c r="I17" s="6"/>
      <c r="J17" s="36">
        <v>363</v>
      </c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/>
      <c r="H18" s="6"/>
      <c r="I18" s="6"/>
      <c r="J18" s="35">
        <v>15555</v>
      </c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/>
      <c r="H19" s="6"/>
      <c r="I19" s="6"/>
      <c r="J19" s="35">
        <v>1770</v>
      </c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/>
      <c r="H20" s="6"/>
      <c r="I20" s="6"/>
      <c r="J20" s="35">
        <v>46166</v>
      </c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/>
      <c r="H21" s="6"/>
      <c r="I21" s="6"/>
      <c r="J21" s="35">
        <v>8265</v>
      </c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/>
      <c r="H22" s="6"/>
      <c r="I22" s="6"/>
      <c r="J22" s="35">
        <v>2660</v>
      </c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/>
      <c r="H23" s="6"/>
      <c r="I23" s="6"/>
      <c r="J23" s="35">
        <v>4358</v>
      </c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/>
      <c r="H24" s="6"/>
      <c r="I24" s="6"/>
      <c r="J24" s="35">
        <v>1360</v>
      </c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/>
      <c r="H25" s="6"/>
      <c r="I25" s="6"/>
      <c r="J25" s="35">
        <v>3495</v>
      </c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/>
      <c r="H26" s="6"/>
      <c r="I26" s="6"/>
      <c r="J26" s="35">
        <v>27272</v>
      </c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/>
      <c r="H27" s="6"/>
      <c r="I27" s="6"/>
      <c r="J27" s="35"/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/>
      <c r="H28" s="6"/>
      <c r="I28" s="6"/>
      <c r="J28" s="35">
        <v>22324</v>
      </c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/>
      <c r="H29" s="6"/>
      <c r="I29" s="6"/>
      <c r="J29" s="35">
        <v>1100</v>
      </c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/>
      <c r="H30" s="6"/>
      <c r="I30" s="6"/>
      <c r="J30" s="35">
        <v>70102</v>
      </c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/>
      <c r="H31" s="6"/>
      <c r="I31" s="6"/>
      <c r="J31" s="36">
        <v>760</v>
      </c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/>
      <c r="H32" s="6"/>
      <c r="I32" s="6"/>
      <c r="J32" s="35">
        <v>20990</v>
      </c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/>
      <c r="H33" s="6"/>
      <c r="I33" s="6"/>
      <c r="J33" s="35">
        <v>2984</v>
      </c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/>
      <c r="H34" s="6"/>
      <c r="I34" s="6"/>
      <c r="J34" s="36">
        <v>61</v>
      </c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/>
      <c r="H35" s="6"/>
      <c r="I35" s="6"/>
      <c r="J35" s="35">
        <v>32203</v>
      </c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/>
      <c r="H36" s="6"/>
      <c r="I36" s="6"/>
      <c r="J36" s="35">
        <v>44511</v>
      </c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/>
      <c r="H37" s="6"/>
      <c r="I37" s="6"/>
      <c r="J37" s="35">
        <v>73182</v>
      </c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/>
      <c r="H38" s="6"/>
      <c r="I38" s="6"/>
      <c r="J38" s="35">
        <v>29428</v>
      </c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/>
      <c r="H39" s="6"/>
      <c r="I39" s="6"/>
      <c r="J39" s="35">
        <v>43888</v>
      </c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/>
      <c r="H40" s="6"/>
      <c r="I40" s="6"/>
      <c r="J40" s="36">
        <v>186</v>
      </c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/>
      <c r="H41" s="6"/>
      <c r="I41" s="6"/>
      <c r="J41" s="35">
        <v>2272</v>
      </c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/>
      <c r="H42" s="6"/>
      <c r="I42" s="6"/>
      <c r="J42" s="35">
        <v>4018</v>
      </c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/>
      <c r="H43" s="6"/>
      <c r="I43" s="6"/>
      <c r="J43" s="36">
        <v>720</v>
      </c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/>
      <c r="H44" s="6"/>
      <c r="I44" s="6"/>
      <c r="J44" s="35">
        <v>19629</v>
      </c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/>
      <c r="H45" s="6"/>
      <c r="I45" s="6"/>
      <c r="J45" s="36">
        <v>444</v>
      </c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/>
      <c r="H46" s="6"/>
      <c r="I46" s="6"/>
      <c r="J46" s="35">
        <v>22044</v>
      </c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/>
      <c r="H47" s="6"/>
      <c r="I47" s="6"/>
      <c r="J47" s="35">
        <v>11710</v>
      </c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/>
      <c r="H48" s="6"/>
      <c r="I48" s="6"/>
      <c r="J48" s="35">
        <v>27064</v>
      </c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/>
      <c r="H49" s="6"/>
      <c r="I49" s="6"/>
      <c r="J49" s="35">
        <v>1830</v>
      </c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/>
      <c r="H50" s="6"/>
      <c r="I50" s="6"/>
      <c r="J50" s="35">
        <v>11966</v>
      </c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/>
      <c r="H51" s="6"/>
      <c r="I51" s="6"/>
      <c r="J51" s="35">
        <v>2060</v>
      </c>
      <c r="K51" s="8"/>
      <c r="L51" s="8"/>
      <c r="M51" s="8"/>
    </row>
    <row r="52" spans="1:13" ht="13.5" customHeight="1" x14ac:dyDescent="0.2">
      <c r="A52" s="41" t="s">
        <v>4</v>
      </c>
      <c r="B52" s="41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0</v>
      </c>
      <c r="H52" s="11">
        <f t="shared" ref="H52:I52" si="0">SUM(H15:H51)</f>
        <v>0</v>
      </c>
      <c r="I52" s="11">
        <f t="shared" si="0"/>
        <v>0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58"/>
  <sheetViews>
    <sheetView topLeftCell="A4" zoomScale="90" zoomScaleNormal="90" workbookViewId="0">
      <selection activeCell="G15" sqref="G15:I51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12.140625" style="1" hidden="1" customWidth="1" outlineLevel="1"/>
    <col min="11" max="11" width="9.140625" style="1" collapsed="1"/>
    <col min="12" max="16384" width="9.140625" style="1"/>
  </cols>
  <sheetData>
    <row r="1" spans="1:13" x14ac:dyDescent="0.2">
      <c r="H1" s="42" t="s">
        <v>39</v>
      </c>
      <c r="I1" s="42"/>
    </row>
    <row r="2" spans="1:13" x14ac:dyDescent="0.2">
      <c r="H2" s="42" t="s">
        <v>26</v>
      </c>
      <c r="I2" s="42"/>
    </row>
    <row r="3" spans="1:13" x14ac:dyDescent="0.2">
      <c r="H3" s="42" t="s">
        <v>27</v>
      </c>
      <c r="I3" s="42"/>
    </row>
    <row r="4" spans="1:13" x14ac:dyDescent="0.2">
      <c r="H4" s="42" t="s">
        <v>28</v>
      </c>
      <c r="I4" s="42"/>
    </row>
    <row r="5" spans="1:13" x14ac:dyDescent="0.2">
      <c r="H5" s="42" t="s">
        <v>29</v>
      </c>
      <c r="I5" s="42"/>
    </row>
    <row r="6" spans="1:13" x14ac:dyDescent="0.2">
      <c r="H6" s="42" t="s">
        <v>30</v>
      </c>
      <c r="I6" s="42"/>
    </row>
    <row r="7" spans="1:13" x14ac:dyDescent="0.2">
      <c r="H7" s="42" t="s">
        <v>3</v>
      </c>
      <c r="I7" s="42"/>
    </row>
    <row r="9" spans="1:13" ht="12.75" customHeight="1" x14ac:dyDescent="0.2">
      <c r="A9" s="43" t="s">
        <v>31</v>
      </c>
      <c r="B9" s="43"/>
      <c r="C9" s="43"/>
      <c r="D9" s="43"/>
      <c r="E9" s="43"/>
      <c r="F9" s="43"/>
      <c r="G9" s="43"/>
      <c r="H9" s="43"/>
      <c r="I9" s="43"/>
      <c r="J9" s="2"/>
    </row>
    <row r="10" spans="1:13" ht="30.75" customHeight="1" x14ac:dyDescent="0.2">
      <c r="A10" s="43"/>
      <c r="B10" s="43"/>
      <c r="C10" s="43"/>
      <c r="D10" s="43"/>
      <c r="E10" s="43"/>
      <c r="F10" s="43"/>
      <c r="G10" s="43"/>
      <c r="H10" s="43"/>
      <c r="I10" s="43"/>
      <c r="J10" s="2"/>
    </row>
    <row r="12" spans="1:13" x14ac:dyDescent="0.2">
      <c r="A12" s="44" t="s">
        <v>0</v>
      </c>
      <c r="B12" s="47" t="s">
        <v>1</v>
      </c>
      <c r="C12" s="48" t="s">
        <v>2</v>
      </c>
      <c r="D12" s="47" t="s">
        <v>11</v>
      </c>
      <c r="E12" s="47"/>
      <c r="F12" s="47"/>
      <c r="G12" s="47"/>
      <c r="H12" s="47"/>
      <c r="I12" s="47"/>
    </row>
    <row r="13" spans="1:13" x14ac:dyDescent="0.2">
      <c r="A13" s="45"/>
      <c r="B13" s="47"/>
      <c r="C13" s="49"/>
      <c r="D13" s="3" t="s">
        <v>32</v>
      </c>
      <c r="E13" s="3" t="s">
        <v>33</v>
      </c>
      <c r="F13" s="3" t="s">
        <v>34</v>
      </c>
      <c r="G13" s="47" t="s">
        <v>35</v>
      </c>
      <c r="H13" s="47"/>
      <c r="I13" s="47"/>
    </row>
    <row r="14" spans="1:13" ht="28.5" customHeight="1" x14ac:dyDescent="0.2">
      <c r="A14" s="46"/>
      <c r="B14" s="47"/>
      <c r="C14" s="50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/>
      <c r="H15" s="6"/>
      <c r="I15" s="6"/>
      <c r="J15" s="37">
        <v>43056</v>
      </c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/>
      <c r="H16" s="6"/>
      <c r="I16" s="6"/>
      <c r="J16" s="37">
        <v>12392</v>
      </c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/>
      <c r="H17" s="6"/>
      <c r="I17" s="6"/>
      <c r="J17" s="38">
        <v>415</v>
      </c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/>
      <c r="H18" s="6"/>
      <c r="I18" s="6"/>
      <c r="J18" s="37">
        <v>19709</v>
      </c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/>
      <c r="H19" s="6"/>
      <c r="I19" s="6"/>
      <c r="J19" s="37">
        <v>2178</v>
      </c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/>
      <c r="H20" s="6"/>
      <c r="I20" s="6"/>
      <c r="J20" s="37">
        <v>59093</v>
      </c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/>
      <c r="H21" s="6"/>
      <c r="I21" s="6"/>
      <c r="J21" s="37">
        <v>14153</v>
      </c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/>
      <c r="H22" s="6"/>
      <c r="I22" s="6"/>
      <c r="J22" s="37">
        <v>3369</v>
      </c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/>
      <c r="H23" s="6"/>
      <c r="I23" s="6"/>
      <c r="J23" s="37">
        <v>5607</v>
      </c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/>
      <c r="H24" s="6"/>
      <c r="I24" s="6"/>
      <c r="J24" s="37">
        <v>1852</v>
      </c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/>
      <c r="H25" s="6"/>
      <c r="I25" s="6"/>
      <c r="J25" s="37">
        <v>3400</v>
      </c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/>
      <c r="H26" s="6"/>
      <c r="I26" s="6"/>
      <c r="J26" s="37">
        <v>30874</v>
      </c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/>
      <c r="H27" s="6"/>
      <c r="I27" s="6"/>
      <c r="J27" s="37">
        <v>5299</v>
      </c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/>
      <c r="H28" s="6"/>
      <c r="I28" s="6"/>
      <c r="J28" s="37">
        <v>34659</v>
      </c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/>
      <c r="H29" s="6"/>
      <c r="I29" s="6"/>
      <c r="J29" s="37">
        <v>1515</v>
      </c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/>
      <c r="H30" s="6"/>
      <c r="I30" s="6"/>
      <c r="J30" s="37">
        <v>74695</v>
      </c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/>
      <c r="H31" s="6"/>
      <c r="I31" s="6"/>
      <c r="J31" s="37">
        <v>1164</v>
      </c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/>
      <c r="H32" s="6"/>
      <c r="I32" s="6"/>
      <c r="J32" s="37">
        <v>18333</v>
      </c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/>
      <c r="H33" s="6"/>
      <c r="I33" s="6"/>
      <c r="J33" s="37">
        <v>4199</v>
      </c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/>
      <c r="H34" s="6"/>
      <c r="I34" s="6"/>
      <c r="J34" s="38">
        <v>128</v>
      </c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/>
      <c r="H35" s="6"/>
      <c r="I35" s="6"/>
      <c r="J35" s="37">
        <v>46831</v>
      </c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/>
      <c r="H36" s="6"/>
      <c r="I36" s="6"/>
      <c r="J36" s="37">
        <v>57742</v>
      </c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/>
      <c r="H37" s="6"/>
      <c r="I37" s="6"/>
      <c r="J37" s="37">
        <v>88576</v>
      </c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/>
      <c r="H38" s="6"/>
      <c r="I38" s="6"/>
      <c r="J38" s="37">
        <v>39322</v>
      </c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/>
      <c r="H39" s="6"/>
      <c r="I39" s="6"/>
      <c r="J39" s="37">
        <v>49804</v>
      </c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/>
      <c r="H40" s="6"/>
      <c r="I40" s="6"/>
      <c r="J40" s="38">
        <v>207</v>
      </c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/>
      <c r="H41" s="6"/>
      <c r="I41" s="6"/>
      <c r="J41" s="37">
        <v>3532</v>
      </c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/>
      <c r="H42" s="6"/>
      <c r="I42" s="6"/>
      <c r="J42" s="37">
        <v>3278</v>
      </c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/>
      <c r="H43" s="6"/>
      <c r="I43" s="6"/>
      <c r="J43" s="37">
        <v>1318</v>
      </c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/>
      <c r="H44" s="6"/>
      <c r="I44" s="6"/>
      <c r="J44" s="37">
        <v>24445</v>
      </c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/>
      <c r="H45" s="6"/>
      <c r="I45" s="6"/>
      <c r="J45" s="38">
        <v>980</v>
      </c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/>
      <c r="H46" s="6"/>
      <c r="I46" s="6"/>
      <c r="J46" s="37">
        <v>27877</v>
      </c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/>
      <c r="H47" s="6"/>
      <c r="I47" s="6"/>
      <c r="J47" s="37">
        <v>13961</v>
      </c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/>
      <c r="H48" s="6"/>
      <c r="I48" s="6"/>
      <c r="J48" s="37">
        <v>32697</v>
      </c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/>
      <c r="H49" s="6"/>
      <c r="I49" s="6"/>
      <c r="J49" s="37">
        <v>3630</v>
      </c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/>
      <c r="H50" s="6"/>
      <c r="I50" s="6"/>
      <c r="J50" s="37">
        <v>14549</v>
      </c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/>
      <c r="H51" s="6"/>
      <c r="I51" s="6"/>
      <c r="J51" s="37">
        <v>3007</v>
      </c>
      <c r="K51" s="8"/>
      <c r="L51" s="8"/>
      <c r="M51" s="8"/>
    </row>
    <row r="52" spans="1:13" ht="13.5" customHeight="1" x14ac:dyDescent="0.2">
      <c r="A52" s="41" t="s">
        <v>4</v>
      </c>
      <c r="B52" s="41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0</v>
      </c>
      <c r="H52" s="11">
        <f t="shared" ref="H52:I52" si="0">SUM(H15:H51)</f>
        <v>0</v>
      </c>
      <c r="I52" s="11">
        <f t="shared" si="0"/>
        <v>0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58"/>
  <sheetViews>
    <sheetView zoomScale="80" zoomScaleNormal="80" workbookViewId="0">
      <selection activeCell="G15" sqref="G15:I51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11.85546875" style="1" hidden="1" customWidth="1" outlineLevel="1"/>
    <col min="11" max="11" width="9.140625" style="1" collapsed="1"/>
    <col min="12" max="16384" width="9.140625" style="1"/>
  </cols>
  <sheetData>
    <row r="1" spans="1:13" x14ac:dyDescent="0.2">
      <c r="H1" s="42" t="s">
        <v>39</v>
      </c>
      <c r="I1" s="42"/>
    </row>
    <row r="2" spans="1:13" x14ac:dyDescent="0.2">
      <c r="H2" s="42" t="s">
        <v>26</v>
      </c>
      <c r="I2" s="42"/>
    </row>
    <row r="3" spans="1:13" x14ac:dyDescent="0.2">
      <c r="H3" s="42" t="s">
        <v>27</v>
      </c>
      <c r="I3" s="42"/>
    </row>
    <row r="4" spans="1:13" x14ac:dyDescent="0.2">
      <c r="H4" s="42" t="s">
        <v>28</v>
      </c>
      <c r="I4" s="42"/>
    </row>
    <row r="5" spans="1:13" x14ac:dyDescent="0.2">
      <c r="H5" s="42" t="s">
        <v>29</v>
      </c>
      <c r="I5" s="42"/>
    </row>
    <row r="6" spans="1:13" x14ac:dyDescent="0.2">
      <c r="H6" s="42" t="s">
        <v>30</v>
      </c>
      <c r="I6" s="42"/>
    </row>
    <row r="7" spans="1:13" x14ac:dyDescent="0.2">
      <c r="H7" s="42" t="s">
        <v>3</v>
      </c>
      <c r="I7" s="42"/>
    </row>
    <row r="9" spans="1:13" ht="12.75" customHeight="1" x14ac:dyDescent="0.2">
      <c r="A9" s="43" t="s">
        <v>31</v>
      </c>
      <c r="B9" s="43"/>
      <c r="C9" s="43"/>
      <c r="D9" s="43"/>
      <c r="E9" s="43"/>
      <c r="F9" s="43"/>
      <c r="G9" s="43"/>
      <c r="H9" s="43"/>
      <c r="I9" s="43"/>
      <c r="J9" s="2"/>
    </row>
    <row r="10" spans="1:13" ht="30.75" customHeight="1" x14ac:dyDescent="0.2">
      <c r="A10" s="43"/>
      <c r="B10" s="43"/>
      <c r="C10" s="43"/>
      <c r="D10" s="43"/>
      <c r="E10" s="43"/>
      <c r="F10" s="43"/>
      <c r="G10" s="43"/>
      <c r="H10" s="43"/>
      <c r="I10" s="43"/>
      <c r="J10" s="2"/>
    </row>
    <row r="12" spans="1:13" x14ac:dyDescent="0.2">
      <c r="A12" s="44" t="s">
        <v>0</v>
      </c>
      <c r="B12" s="47" t="s">
        <v>1</v>
      </c>
      <c r="C12" s="48" t="s">
        <v>2</v>
      </c>
      <c r="D12" s="47" t="s">
        <v>5</v>
      </c>
      <c r="E12" s="47"/>
      <c r="F12" s="47"/>
      <c r="G12" s="47"/>
      <c r="H12" s="47"/>
      <c r="I12" s="47"/>
    </row>
    <row r="13" spans="1:13" x14ac:dyDescent="0.2">
      <c r="A13" s="45"/>
      <c r="B13" s="47"/>
      <c r="C13" s="49"/>
      <c r="D13" s="3" t="s">
        <v>32</v>
      </c>
      <c r="E13" s="3" t="s">
        <v>33</v>
      </c>
      <c r="F13" s="3" t="s">
        <v>34</v>
      </c>
      <c r="G13" s="47" t="s">
        <v>35</v>
      </c>
      <c r="H13" s="47"/>
      <c r="I13" s="47"/>
    </row>
    <row r="14" spans="1:13" ht="28.5" customHeight="1" x14ac:dyDescent="0.2">
      <c r="A14" s="46"/>
      <c r="B14" s="47"/>
      <c r="C14" s="50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/>
      <c r="H15" s="6"/>
      <c r="I15" s="6"/>
      <c r="J15" s="39">
        <v>46354</v>
      </c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/>
      <c r="H16" s="6"/>
      <c r="I16" s="6"/>
      <c r="J16" s="39">
        <v>11688</v>
      </c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/>
      <c r="H17" s="6"/>
      <c r="I17" s="6"/>
      <c r="J17" s="40">
        <v>490</v>
      </c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/>
      <c r="H18" s="6"/>
      <c r="I18" s="6"/>
      <c r="J18" s="39">
        <v>20061</v>
      </c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/>
      <c r="H19" s="6"/>
      <c r="I19" s="6"/>
      <c r="J19" s="39">
        <v>2177</v>
      </c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/>
      <c r="H20" s="6"/>
      <c r="I20" s="6"/>
      <c r="J20" s="39">
        <v>54686</v>
      </c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/>
      <c r="H21" s="6"/>
      <c r="I21" s="6"/>
      <c r="J21" s="39">
        <v>14904</v>
      </c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/>
      <c r="H22" s="6"/>
      <c r="I22" s="6"/>
      <c r="J22" s="39">
        <v>6891</v>
      </c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/>
      <c r="H23" s="6"/>
      <c r="I23" s="6"/>
      <c r="J23" s="39">
        <v>5076</v>
      </c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/>
      <c r="H24" s="6"/>
      <c r="I24" s="6"/>
      <c r="J24" s="39">
        <v>2373</v>
      </c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/>
      <c r="H25" s="6"/>
      <c r="I25" s="6"/>
      <c r="J25" s="39">
        <v>6085</v>
      </c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/>
      <c r="H26" s="6"/>
      <c r="I26" s="6"/>
      <c r="J26" s="39">
        <v>35146</v>
      </c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/>
      <c r="H27" s="6"/>
      <c r="I27" s="6"/>
      <c r="J27" s="39">
        <v>6087</v>
      </c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/>
      <c r="H28" s="6"/>
      <c r="I28" s="6"/>
      <c r="J28" s="39">
        <v>33452</v>
      </c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/>
      <c r="H29" s="6"/>
      <c r="I29" s="6"/>
      <c r="J29" s="39">
        <v>2059</v>
      </c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/>
      <c r="H30" s="6"/>
      <c r="I30" s="6"/>
      <c r="J30" s="39">
        <v>71725</v>
      </c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/>
      <c r="H31" s="6"/>
      <c r="I31" s="6"/>
      <c r="J31" s="39">
        <v>1412</v>
      </c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/>
      <c r="H32" s="6"/>
      <c r="I32" s="6"/>
      <c r="J32" s="39">
        <v>17856</v>
      </c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/>
      <c r="H33" s="6"/>
      <c r="I33" s="6"/>
      <c r="J33" s="39">
        <v>4747</v>
      </c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/>
      <c r="H34" s="6"/>
      <c r="I34" s="6"/>
      <c r="J34" s="40">
        <v>207</v>
      </c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/>
      <c r="H35" s="6"/>
      <c r="I35" s="6"/>
      <c r="J35" s="39">
        <v>32998</v>
      </c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/>
      <c r="H36" s="6"/>
      <c r="I36" s="6"/>
      <c r="J36" s="39">
        <v>62550</v>
      </c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/>
      <c r="H37" s="6"/>
      <c r="I37" s="6"/>
      <c r="J37" s="39">
        <v>85489</v>
      </c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/>
      <c r="H38" s="6"/>
      <c r="I38" s="6"/>
      <c r="J38" s="39">
        <v>39606</v>
      </c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/>
      <c r="H39" s="6"/>
      <c r="I39" s="6"/>
      <c r="J39" s="39">
        <v>58435</v>
      </c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/>
      <c r="H40" s="6"/>
      <c r="I40" s="6"/>
      <c r="J40" s="40">
        <v>223</v>
      </c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/>
      <c r="H41" s="6"/>
      <c r="I41" s="6"/>
      <c r="J41" s="39">
        <v>4276</v>
      </c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/>
      <c r="H42" s="6"/>
      <c r="I42" s="6"/>
      <c r="J42" s="39">
        <v>4554</v>
      </c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/>
      <c r="H43" s="6"/>
      <c r="I43" s="6"/>
      <c r="J43" s="40">
        <v>822</v>
      </c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/>
      <c r="H44" s="6"/>
      <c r="I44" s="6"/>
      <c r="J44" s="39">
        <v>24000</v>
      </c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/>
      <c r="H45" s="6"/>
      <c r="I45" s="6"/>
      <c r="J45" s="40">
        <v>609</v>
      </c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/>
      <c r="H46" s="6"/>
      <c r="I46" s="6"/>
      <c r="J46" s="39">
        <v>24208</v>
      </c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/>
      <c r="H47" s="6"/>
      <c r="I47" s="6"/>
      <c r="J47" s="39">
        <v>15402</v>
      </c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/>
      <c r="H48" s="6"/>
      <c r="I48" s="6"/>
      <c r="J48" s="39">
        <v>35032</v>
      </c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/>
      <c r="H49" s="6"/>
      <c r="I49" s="6"/>
      <c r="J49" s="39">
        <v>4228</v>
      </c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/>
      <c r="H50" s="6"/>
      <c r="I50" s="6"/>
      <c r="J50" s="39">
        <v>18198</v>
      </c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/>
      <c r="H51" s="6"/>
      <c r="I51" s="6"/>
      <c r="J51" s="39">
        <v>3320</v>
      </c>
      <c r="K51" s="8"/>
      <c r="L51" s="8"/>
      <c r="M51" s="8"/>
    </row>
    <row r="52" spans="1:13" ht="13.5" customHeight="1" x14ac:dyDescent="0.2">
      <c r="A52" s="41" t="s">
        <v>4</v>
      </c>
      <c r="B52" s="41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0</v>
      </c>
      <c r="H52" s="11">
        <f t="shared" ref="H52:I52" si="0">SUM(H15:H51)</f>
        <v>0</v>
      </c>
      <c r="I52" s="11">
        <f t="shared" si="0"/>
        <v>0</v>
      </c>
      <c r="J52" s="8"/>
    </row>
    <row r="53" spans="1:13" x14ac:dyDescent="0.2">
      <c r="G53" s="12"/>
      <c r="H53" s="19"/>
      <c r="I53" s="19"/>
      <c r="J53" s="7"/>
    </row>
    <row r="54" spans="1:13" x14ac:dyDescent="0.2">
      <c r="G54" s="12"/>
      <c r="H54" s="19"/>
      <c r="I54" s="19"/>
    </row>
    <row r="55" spans="1:13" x14ac:dyDescent="0.2">
      <c r="H55" s="8"/>
      <c r="I55" s="8"/>
    </row>
    <row r="58" spans="1:13" x14ac:dyDescent="0.2">
      <c r="C58" s="13"/>
      <c r="D58" s="13"/>
      <c r="E58" s="13"/>
      <c r="F58" s="13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81B33-8190-424B-8AAB-8FCDDFAD4AB8}">
  <dimension ref="A1:K52"/>
  <sheetViews>
    <sheetView workbookViewId="0">
      <selection activeCell="F49" sqref="F49"/>
    </sheetView>
  </sheetViews>
  <sheetFormatPr defaultRowHeight="12.75" outlineLevelCol="1" x14ac:dyDescent="0.2"/>
  <cols>
    <col min="2" max="2" width="18.28515625" customWidth="1"/>
    <col min="10" max="10" width="0" hidden="1" customWidth="1" outlineLevel="1"/>
    <col min="11" max="11" width="9.140625" collapsed="1"/>
  </cols>
  <sheetData>
    <row r="1" spans="1:10" x14ac:dyDescent="0.2">
      <c r="A1" s="1"/>
      <c r="B1" s="1"/>
      <c r="C1" s="1"/>
      <c r="D1" s="1"/>
      <c r="E1" s="1"/>
      <c r="F1" s="1"/>
      <c r="G1" s="1"/>
      <c r="H1" s="42" t="s">
        <v>39</v>
      </c>
      <c r="I1" s="42"/>
    </row>
    <row r="2" spans="1:10" x14ac:dyDescent="0.2">
      <c r="A2" s="1"/>
      <c r="B2" s="1"/>
      <c r="C2" s="1"/>
      <c r="D2" s="1"/>
      <c r="E2" s="1"/>
      <c r="F2" s="1"/>
      <c r="G2" s="1"/>
      <c r="H2" s="42" t="s">
        <v>26</v>
      </c>
      <c r="I2" s="42"/>
    </row>
    <row r="3" spans="1:10" x14ac:dyDescent="0.2">
      <c r="A3" s="1"/>
      <c r="B3" s="1"/>
      <c r="C3" s="1"/>
      <c r="D3" s="1"/>
      <c r="E3" s="1"/>
      <c r="F3" s="1"/>
      <c r="G3" s="1"/>
      <c r="H3" s="42" t="s">
        <v>27</v>
      </c>
      <c r="I3" s="42"/>
    </row>
    <row r="4" spans="1:10" x14ac:dyDescent="0.2">
      <c r="A4" s="1"/>
      <c r="B4" s="1"/>
      <c r="C4" s="1"/>
      <c r="D4" s="1"/>
      <c r="E4" s="1"/>
      <c r="F4" s="1"/>
      <c r="G4" s="1"/>
      <c r="H4" s="42" t="s">
        <v>28</v>
      </c>
      <c r="I4" s="42"/>
    </row>
    <row r="5" spans="1:10" x14ac:dyDescent="0.2">
      <c r="A5" s="1"/>
      <c r="B5" s="1"/>
      <c r="C5" s="1"/>
      <c r="D5" s="1"/>
      <c r="E5" s="1"/>
      <c r="F5" s="1"/>
      <c r="G5" s="1"/>
      <c r="H5" s="42" t="s">
        <v>29</v>
      </c>
      <c r="I5" s="42"/>
    </row>
    <row r="6" spans="1:10" x14ac:dyDescent="0.2">
      <c r="A6" s="1"/>
      <c r="B6" s="1"/>
      <c r="C6" s="1"/>
      <c r="D6" s="1"/>
      <c r="E6" s="1"/>
      <c r="F6" s="1"/>
      <c r="G6" s="1"/>
      <c r="H6" s="42" t="s">
        <v>30</v>
      </c>
      <c r="I6" s="42"/>
    </row>
    <row r="7" spans="1:10" x14ac:dyDescent="0.2">
      <c r="A7" s="1"/>
      <c r="B7" s="1"/>
      <c r="C7" s="1"/>
      <c r="D7" s="1"/>
      <c r="E7" s="1"/>
      <c r="F7" s="1"/>
      <c r="G7" s="1"/>
      <c r="H7" s="42" t="s">
        <v>3</v>
      </c>
      <c r="I7" s="42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</row>
    <row r="9" spans="1:10" x14ac:dyDescent="0.2">
      <c r="A9" s="43" t="s">
        <v>31</v>
      </c>
      <c r="B9" s="43"/>
      <c r="C9" s="43"/>
      <c r="D9" s="43"/>
      <c r="E9" s="43"/>
      <c r="F9" s="43"/>
      <c r="G9" s="43"/>
      <c r="H9" s="43"/>
      <c r="I9" s="43"/>
    </row>
    <row r="10" spans="1:10" x14ac:dyDescent="0.2">
      <c r="A10" s="43"/>
      <c r="B10" s="43"/>
      <c r="C10" s="43"/>
      <c r="D10" s="43"/>
      <c r="E10" s="43"/>
      <c r="F10" s="43"/>
      <c r="G10" s="43"/>
      <c r="H10" s="43"/>
      <c r="I10" s="43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</row>
    <row r="12" spans="1:10" x14ac:dyDescent="0.2">
      <c r="A12" s="44" t="s">
        <v>0</v>
      </c>
      <c r="B12" s="47" t="s">
        <v>1</v>
      </c>
      <c r="C12" s="48" t="s">
        <v>2</v>
      </c>
      <c r="D12" s="47" t="s">
        <v>6</v>
      </c>
      <c r="E12" s="47"/>
      <c r="F12" s="47"/>
      <c r="G12" s="47"/>
      <c r="H12" s="47"/>
      <c r="I12" s="47"/>
    </row>
    <row r="13" spans="1:10" x14ac:dyDescent="0.2">
      <c r="A13" s="45"/>
      <c r="B13" s="47"/>
      <c r="C13" s="49"/>
      <c r="D13" s="3" t="s">
        <v>32</v>
      </c>
      <c r="E13" s="3" t="s">
        <v>33</v>
      </c>
      <c r="F13" s="3" t="s">
        <v>34</v>
      </c>
      <c r="G13" s="47" t="s">
        <v>35</v>
      </c>
      <c r="H13" s="47"/>
      <c r="I13" s="47"/>
    </row>
    <row r="14" spans="1:10" ht="89.25" x14ac:dyDescent="0.2">
      <c r="A14" s="46"/>
      <c r="B14" s="47"/>
      <c r="C14" s="50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0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f>январь!G15+февраль!G15+март!G15+апрель!G15+май!G15+июнь!G15+июль!G15+август!G15+сентябрь!G15+октябрь!G15+ноябрь!G15+декабрь!G15</f>
        <v>26089</v>
      </c>
      <c r="H15" s="6">
        <f>январь!H15+февраль!H15+март!H15+апрель!H15+май!H15+июнь!H15+июль!H15+август!H15+сентябрь!H15+октябрь!H15+ноябрь!H15+декабрь!H15</f>
        <v>7487</v>
      </c>
      <c r="I15" s="6">
        <f>январь!I15+февраль!I15+март!I15+апрель!I15+май!I15+июнь!I15+июль!I15+август!I15+сентябрь!I15+октябрь!I15+ноябрь!I15+декабрь!I15</f>
        <v>61419</v>
      </c>
      <c r="J15" s="28">
        <f>H15+I15</f>
        <v>68906</v>
      </c>
    </row>
    <row r="16" spans="1:10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f>январь!G16+февраль!G16+март!G16+апрель!G16+май!G16+июнь!G16+июль!G16+август!G16+сентябрь!G16+октябрь!G16+ноябрь!G16+декабрь!G16</f>
        <v>17797</v>
      </c>
      <c r="H16" s="6">
        <f>январь!H16+февраль!H16+март!H16+апрель!H16+май!H16+июнь!H16+июль!H16+август!H16+сентябрь!H16+октябрь!H16+ноябрь!H16+декабрь!H16</f>
        <v>3100</v>
      </c>
      <c r="I16" s="6">
        <f>январь!I16+февраль!I16+март!I16+апрель!I16+май!I16+июнь!I16+июль!I16+август!I16+сентябрь!I16+октябрь!I16+ноябрь!I16+декабрь!I16</f>
        <v>12180</v>
      </c>
      <c r="J16" s="28">
        <f t="shared" ref="J16:J51" si="0">H16+I16</f>
        <v>15280</v>
      </c>
    </row>
    <row r="17" spans="1:10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f>январь!G17+февраль!G17+март!G17+апрель!G17+май!G17+июнь!G17+июль!G17+август!G17+сентябрь!G17+октябрь!G17+ноябрь!G17+декабрь!G17</f>
        <v>2722</v>
      </c>
      <c r="H17" s="6">
        <f>январь!H17+февраль!H17+март!H17+апрель!H17+май!H17+июнь!H17+июль!H17+август!H17+сентябрь!H17+октябрь!H17+ноябрь!H17+декабрь!H17</f>
        <v>0</v>
      </c>
      <c r="I17" s="6">
        <f>январь!I17+февраль!I17+март!I17+апрель!I17+май!I17+июнь!I17+июль!I17+август!I17+сентябрь!I17+октябрь!I17+ноябрь!I17+декабрь!I17</f>
        <v>499</v>
      </c>
      <c r="J17" s="28">
        <f t="shared" si="0"/>
        <v>499</v>
      </c>
    </row>
    <row r="18" spans="1:10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f>январь!G18+февраль!G18+март!G18+апрель!G18+май!G18+июнь!G18+июль!G18+август!G18+сентябрь!G18+октябрь!G18+ноябрь!G18+декабрь!G18</f>
        <v>67156</v>
      </c>
      <c r="H18" s="6">
        <f>январь!H18+февраль!H18+март!H18+апрель!H18+май!H18+июнь!H18+июль!H18+август!H18+сентябрь!H18+октябрь!H18+ноябрь!H18+декабрь!H18</f>
        <v>11611</v>
      </c>
      <c r="I18" s="6">
        <f>январь!I18+февраль!I18+март!I18+апрель!I18+май!I18+июнь!I18+июль!I18+август!I18+сентябрь!I18+октябрь!I18+ноябрь!I18+декабрь!I18</f>
        <v>12494</v>
      </c>
      <c r="J18" s="28">
        <f t="shared" si="0"/>
        <v>24105</v>
      </c>
    </row>
    <row r="19" spans="1:10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f>январь!G19+февраль!G19+март!G19+апрель!G19+май!G19+июнь!G19+июль!G19+август!G19+сентябрь!G19+октябрь!G19+ноябрь!G19+декабрь!G19</f>
        <v>9169</v>
      </c>
      <c r="H19" s="6">
        <f>январь!H19+февраль!H19+март!H19+апрель!H19+май!H19+июнь!H19+июль!H19+август!H19+сентябрь!H19+октябрь!H19+ноябрь!H19+декабрь!H19</f>
        <v>542</v>
      </c>
      <c r="I19" s="6">
        <f>январь!I19+февраль!I19+март!I19+апрель!I19+май!I19+июнь!I19+июль!I19+август!I19+сентябрь!I19+октябрь!I19+ноябрь!I19+декабрь!I19</f>
        <v>3824</v>
      </c>
      <c r="J19" s="28">
        <f t="shared" si="0"/>
        <v>4366</v>
      </c>
    </row>
    <row r="20" spans="1:10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f>январь!G20+февраль!G20+март!G20+апрель!G20+май!G20+июнь!G20+июль!G20+август!G20+сентябрь!G20+октябрь!G20+ноябрь!G20+декабрь!G20</f>
        <v>55440</v>
      </c>
      <c r="H20" s="6">
        <f>январь!H20+февраль!H20+март!H20+апрель!H20+май!H20+июнь!H20+июль!H20+август!H20+сентябрь!H20+октябрь!H20+ноябрь!H20+декабрь!H20</f>
        <v>45225</v>
      </c>
      <c r="I20" s="6">
        <f>январь!I20+февраль!I20+март!I20+апрель!I20+май!I20+июнь!I20+июль!I20+август!I20+сентябрь!I20+октябрь!I20+ноябрь!I20+декабрь!I20</f>
        <v>30573</v>
      </c>
      <c r="J20" s="28">
        <f t="shared" si="0"/>
        <v>75798</v>
      </c>
    </row>
    <row r="21" spans="1:10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f>январь!G21+февраль!G21+март!G21+апрель!G21+май!G21+июнь!G21+июль!G21+август!G21+сентябрь!G21+октябрь!G21+ноябрь!G21+декабрь!G21</f>
        <v>14378</v>
      </c>
      <c r="H21" s="6">
        <f>январь!H21+февраль!H21+март!H21+апрель!H21+май!H21+июнь!H21+июль!H21+август!H21+сентябрь!H21+октябрь!H21+ноябрь!H21+декабрь!H21</f>
        <v>12531</v>
      </c>
      <c r="I21" s="6">
        <f>январь!I21+февраль!I21+март!I21+апрель!I21+май!I21+июнь!I21+июль!I21+август!I21+сентябрь!I21+октябрь!I21+ноябрь!I21+декабрь!I21</f>
        <v>8092</v>
      </c>
      <c r="J21" s="28">
        <f t="shared" si="0"/>
        <v>20623</v>
      </c>
    </row>
    <row r="22" spans="1:10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f>январь!G22+февраль!G22+март!G22+апрель!G22+май!G22+июнь!G22+июль!G22+август!G22+сентябрь!G22+октябрь!G22+ноябрь!G22+декабрь!G22</f>
        <v>8353</v>
      </c>
      <c r="H22" s="6">
        <f>январь!H22+февраль!H22+март!H22+апрель!H22+май!H22+июнь!H22+июль!H22+август!H22+сентябрь!H22+октябрь!H22+ноябрь!H22+декабрь!H22</f>
        <v>6263</v>
      </c>
      <c r="I22" s="6">
        <f>январь!I22+февраль!I22+март!I22+апрель!I22+май!I22+июнь!I22+июль!I22+август!I22+сентябрь!I22+октябрь!I22+ноябрь!I22+декабрь!I22</f>
        <v>5674</v>
      </c>
      <c r="J22" s="28">
        <f t="shared" si="0"/>
        <v>11937</v>
      </c>
    </row>
    <row r="23" spans="1:10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f>январь!G23+февраль!G23+март!G23+апрель!G23+май!G23+июнь!G23+июль!G23+август!G23+сентябрь!G23+октябрь!G23+ноябрь!G23+декабрь!G23</f>
        <v>7662</v>
      </c>
      <c r="H23" s="6">
        <f>январь!H23+февраль!H23+март!H23+апрель!H23+май!H23+июнь!H23+июль!H23+август!H23+сентябрь!H23+октябрь!H23+ноябрь!H23+декабрь!H23</f>
        <v>490</v>
      </c>
      <c r="I23" s="6">
        <f>январь!I23+февраль!I23+март!I23+апрель!I23+май!I23+июнь!I23+июль!I23+август!I23+сентябрь!I23+октябрь!I23+ноябрь!I23+декабрь!I23</f>
        <v>6683</v>
      </c>
      <c r="J23" s="28">
        <f t="shared" si="0"/>
        <v>7173</v>
      </c>
    </row>
    <row r="24" spans="1:10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f>январь!G24+февраль!G24+март!G24+апрель!G24+май!G24+июнь!G24+июль!G24+август!G24+сентябрь!G24+октябрь!G24+ноябрь!G24+декабрь!G24</f>
        <v>2893</v>
      </c>
      <c r="H24" s="6">
        <f>январь!H24+февраль!H24+март!H24+апрель!H24+май!H24+июнь!H24+июль!H24+август!H24+сентябрь!H24+октябрь!H24+ноябрь!H24+декабрь!H24</f>
        <v>1328</v>
      </c>
      <c r="I24" s="6">
        <f>январь!I24+февраль!I24+март!I24+апрель!I24+май!I24+июнь!I24+июль!I24+август!I24+сентябрь!I24+октябрь!I24+ноябрь!I24+декабрь!I24</f>
        <v>2062</v>
      </c>
      <c r="J24" s="28">
        <f t="shared" si="0"/>
        <v>3390</v>
      </c>
    </row>
    <row r="25" spans="1:10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f>январь!G25+февраль!G25+март!G25+апрель!G25+май!G25+июнь!G25+июль!G25+август!G25+сентябрь!G25+октябрь!G25+ноябрь!G25+декабрь!G25</f>
        <v>16560</v>
      </c>
      <c r="H25" s="6">
        <f>январь!H25+февраль!H25+март!H25+апрель!H25+май!H25+июнь!H25+июль!H25+август!H25+сентябрь!H25+октябрь!H25+ноябрь!H25+декабрь!H25</f>
        <v>0</v>
      </c>
      <c r="I25" s="6">
        <f>январь!I25+февраль!I25+март!I25+апрель!I25+май!I25+июнь!I25+июль!I25+август!I25+сентябрь!I25+октябрь!I25+ноябрь!I25+декабрь!I25</f>
        <v>7035</v>
      </c>
      <c r="J25" s="28">
        <f t="shared" si="0"/>
        <v>7035</v>
      </c>
    </row>
    <row r="26" spans="1:10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f>январь!G26+февраль!G26+март!G26+апрель!G26+май!G26+июнь!G26+июль!G26+август!G26+сентябрь!G26+октябрь!G26+ноябрь!G26+декабрь!G26</f>
        <v>91939</v>
      </c>
      <c r="H26" s="6">
        <f>январь!H26+февраль!H26+март!H26+апрель!H26+май!H26+июнь!H26+июль!H26+август!H26+сентябрь!H26+октябрь!H26+ноябрь!H26+декабрь!H26</f>
        <v>22543</v>
      </c>
      <c r="I26" s="6">
        <f>январь!I26+февраль!I26+март!I26+апрель!I26+май!I26+июнь!I26+июль!I26+август!I26+сентябрь!I26+октябрь!I26+ноябрь!I26+декабрь!I26</f>
        <v>28434</v>
      </c>
      <c r="J26" s="28">
        <f t="shared" si="0"/>
        <v>50977</v>
      </c>
    </row>
    <row r="27" spans="1:10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f>январь!G27+февраль!G27+март!G27+апрель!G27+май!G27+июнь!G27+июль!G27+август!G27+сентябрь!G27+октябрь!G27+ноябрь!G27+декабрь!G27</f>
        <v>94033</v>
      </c>
      <c r="H27" s="6">
        <f>январь!H27+февраль!H27+март!H27+апрель!H27+май!H27+июнь!H27+июль!H27+август!H27+сентябрь!H27+октябрь!H27+ноябрь!H27+декабрь!H27</f>
        <v>9</v>
      </c>
      <c r="I27" s="6">
        <f>январь!I27+февраль!I27+март!I27+апрель!I27+май!I27+июнь!I27+июль!I27+август!I27+сентябрь!I27+октябрь!I27+ноябрь!I27+декабрь!I27</f>
        <v>8362</v>
      </c>
      <c r="J27" s="28">
        <f t="shared" si="0"/>
        <v>8371</v>
      </c>
    </row>
    <row r="28" spans="1:10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f>январь!G28+февраль!G28+март!G28+апрель!G28+май!G28+июнь!G28+июль!G28+август!G28+сентябрь!G28+октябрь!G28+ноябрь!G28+декабрь!G28</f>
        <v>10185</v>
      </c>
      <c r="H28" s="6">
        <f>январь!H28+февраль!H28+март!H28+апрель!H28+май!H28+июнь!H28+июль!H28+август!H28+сентябрь!H28+октябрь!H28+ноябрь!H28+декабрь!H28</f>
        <v>11759</v>
      </c>
      <c r="I28" s="6">
        <f>январь!I28+февраль!I28+март!I28+апрель!I28+май!I28+июнь!I28+июль!I28+август!I28+сентябрь!I28+октябрь!I28+ноябрь!I28+декабрь!I28</f>
        <v>24541</v>
      </c>
      <c r="J28" s="28">
        <f t="shared" si="0"/>
        <v>36300</v>
      </c>
    </row>
    <row r="29" spans="1:10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f>январь!G29+февраль!G29+март!G29+апрель!G29+май!G29+июнь!G29+июль!G29+август!G29+сентябрь!G29+октябрь!G29+ноябрь!G29+декабрь!G29</f>
        <v>5480</v>
      </c>
      <c r="H29" s="6">
        <f>январь!H29+февраль!H29+март!H29+апрель!H29+май!H29+июнь!H29+июль!H29+август!H29+сентябрь!H29+октябрь!H29+ноябрь!H29+декабрь!H29</f>
        <v>107</v>
      </c>
      <c r="I29" s="6">
        <f>январь!I29+февраль!I29+март!I29+апрель!I29+май!I29+июнь!I29+июль!I29+август!I29+сентябрь!I29+октябрь!I29+ноябрь!I29+декабрь!I29</f>
        <v>1400</v>
      </c>
      <c r="J29" s="28">
        <f t="shared" si="0"/>
        <v>1507</v>
      </c>
    </row>
    <row r="30" spans="1:10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f>январь!G30+февраль!G30+март!G30+апрель!G30+май!G30+июнь!G30+июль!G30+август!G30+сентябрь!G30+октябрь!G30+ноябрь!G30+декабрь!G30</f>
        <v>70191</v>
      </c>
      <c r="H30" s="6">
        <f>январь!H30+февраль!H30+март!H30+апрель!H30+май!H30+июнь!H30+июль!H30+август!H30+сентябрь!H30+октябрь!H30+ноябрь!H30+декабрь!H30</f>
        <v>70740</v>
      </c>
      <c r="I30" s="6">
        <f>январь!I30+февраль!I30+март!I30+апрель!I30+май!I30+июнь!I30+июль!I30+август!I30+сентябрь!I30+октябрь!I30+ноябрь!I30+декабрь!I30</f>
        <v>20585</v>
      </c>
      <c r="J30" s="28">
        <f t="shared" si="0"/>
        <v>91325</v>
      </c>
    </row>
    <row r="31" spans="1:10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f>январь!G31+февраль!G31+март!G31+апрель!G31+май!G31+июнь!G31+июль!G31+август!G31+сентябрь!G31+октябрь!G31+ноябрь!G31+декабрь!G31</f>
        <v>17007</v>
      </c>
      <c r="H31" s="6">
        <f>январь!H31+февраль!H31+март!H31+апрель!H31+май!H31+июнь!H31+июль!H31+август!H31+сентябрь!H31+октябрь!H31+ноябрь!H31+декабрь!H31</f>
        <v>0</v>
      </c>
      <c r="I31" s="6">
        <f>январь!I31+февраль!I31+март!I31+апрель!I31+май!I31+июнь!I31+июль!I31+август!I31+сентябрь!I31+октябрь!I31+ноябрь!I31+декабрь!I31</f>
        <v>1401</v>
      </c>
      <c r="J31" s="28">
        <f t="shared" si="0"/>
        <v>1401</v>
      </c>
    </row>
    <row r="32" spans="1:10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f>январь!G32+февраль!G32+март!G32+апрель!G32+май!G32+июнь!G32+июль!G32+август!G32+сентябрь!G32+октябрь!G32+ноябрь!G32+декабрь!G32</f>
        <v>36884</v>
      </c>
      <c r="H32" s="6">
        <f>январь!H32+февраль!H32+март!H32+апрель!H32+май!H32+июнь!H32+июль!H32+август!H32+сентябрь!H32+октябрь!H32+ноябрь!H32+декабрь!H32</f>
        <v>12124</v>
      </c>
      <c r="I32" s="6">
        <f>январь!I32+февраль!I32+март!I32+апрель!I32+май!I32+июнь!I32+июль!I32+август!I32+сентябрь!I32+октябрь!I32+ноябрь!I32+декабрь!I32</f>
        <v>12778</v>
      </c>
      <c r="J32" s="28">
        <f t="shared" si="0"/>
        <v>24902</v>
      </c>
    </row>
    <row r="33" spans="1:10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f>январь!G33+февраль!G33+март!G33+апрель!G33+май!G33+июнь!G33+июль!G33+август!G33+сентябрь!G33+октябрь!G33+ноябрь!G33+декабрь!G33</f>
        <v>10548</v>
      </c>
      <c r="H33" s="6">
        <f>январь!H33+февраль!H33+март!H33+апрель!H33+май!H33+июнь!H33+июль!H33+август!H33+сентябрь!H33+октябрь!H33+ноябрь!H33+декабрь!H33</f>
        <v>0</v>
      </c>
      <c r="I33" s="6">
        <f>январь!I33+февраль!I33+март!I33+апрель!I33+май!I33+июнь!I33+июль!I33+август!I33+сентябрь!I33+октябрь!I33+ноябрь!I33+декабрь!I33</f>
        <v>8319</v>
      </c>
      <c r="J33" s="28">
        <f t="shared" si="0"/>
        <v>8319</v>
      </c>
    </row>
    <row r="34" spans="1:10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f>январь!G34+февраль!G34+март!G34+апрель!G34+май!G34+июнь!G34+июль!G34+август!G34+сентябрь!G34+октябрь!G34+ноябрь!G34+декабрь!G34</f>
        <v>738</v>
      </c>
      <c r="H34" s="6">
        <f>январь!H34+февраль!H34+март!H34+апрель!H34+май!H34+июнь!H34+июль!H34+август!H34+сентябрь!H34+октябрь!H34+ноябрь!H34+декабрь!H34</f>
        <v>0</v>
      </c>
      <c r="I34" s="6">
        <f>январь!I34+февраль!I34+март!I34+апрель!I34+май!I34+июнь!I34+июль!I34+август!I34+сентябрь!I34+октябрь!I34+ноябрь!I34+декабрь!I34</f>
        <v>275</v>
      </c>
      <c r="J34" s="28">
        <f t="shared" si="0"/>
        <v>275</v>
      </c>
    </row>
    <row r="35" spans="1:10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f>январь!G35+февраль!G35+март!G35+апрель!G35+май!G35+июнь!G35+июль!G35+август!G35+сентябрь!G35+октябрь!G35+ноябрь!G35+декабрь!G35</f>
        <v>76582</v>
      </c>
      <c r="H35" s="6">
        <f>январь!H35+февраль!H35+март!H35+апрель!H35+май!H35+июнь!H35+июль!H35+август!H35+сентябрь!H35+октябрь!H35+ноябрь!H35+декабрь!H35</f>
        <v>56291</v>
      </c>
      <c r="I35" s="6">
        <f>январь!I35+февраль!I35+март!I35+апрель!I35+май!I35+июнь!I35+июль!I35+август!I35+сентябрь!I35+октябрь!I35+ноябрь!I35+декабрь!I35</f>
        <v>17338</v>
      </c>
      <c r="J35" s="28">
        <f t="shared" si="0"/>
        <v>73629</v>
      </c>
    </row>
    <row r="36" spans="1:10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f>январь!G36+февраль!G36+март!G36+апрель!G36+май!G36+июнь!G36+июль!G36+август!G36+сентябрь!G36+октябрь!G36+ноябрь!G36+декабрь!G36</f>
        <v>122480</v>
      </c>
      <c r="H36" s="6">
        <f>январь!H36+февраль!H36+март!H36+апрель!H36+май!H36+июнь!H36+июль!H36+август!H36+сентябрь!H36+октябрь!H36+ноябрь!H36+декабрь!H36</f>
        <v>39915</v>
      </c>
      <c r="I36" s="6">
        <f>январь!I36+февраль!I36+март!I36+апрель!I36+май!I36+июнь!I36+июль!I36+август!I36+сентябрь!I36+октябрь!I36+ноябрь!I36+декабрь!I36</f>
        <v>48794</v>
      </c>
      <c r="J36" s="28">
        <f t="shared" si="0"/>
        <v>88709</v>
      </c>
    </row>
    <row r="37" spans="1:10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f>январь!G37+февраль!G37+март!G37+апрель!G37+май!G37+июнь!G37+июль!G37+август!G37+сентябрь!G37+октябрь!G37+ноябрь!G37+декабрь!G37</f>
        <v>99002</v>
      </c>
      <c r="H37" s="6">
        <f>январь!H37+февраль!H37+март!H37+апрель!H37+май!H37+июнь!H37+июль!H37+август!H37+сентябрь!H37+октябрь!H37+ноябрь!H37+декабрь!H37</f>
        <v>26797</v>
      </c>
      <c r="I37" s="6">
        <f>январь!I37+февраль!I37+март!I37+апрель!I37+май!I37+июнь!I37+июль!I37+август!I37+сентябрь!I37+октябрь!I37+ноябрь!I37+декабрь!I37</f>
        <v>95518</v>
      </c>
      <c r="J37" s="28">
        <f t="shared" si="0"/>
        <v>122315</v>
      </c>
    </row>
    <row r="38" spans="1:10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f>январь!G38+февраль!G38+март!G38+апрель!G38+май!G38+июнь!G38+июль!G38+август!G38+сентябрь!G38+октябрь!G38+ноябрь!G38+декабрь!G38</f>
        <v>37201</v>
      </c>
      <c r="H38" s="6">
        <f>январь!H38+февраль!H38+март!H38+апрель!H38+май!H38+июнь!H38+июль!H38+август!H38+сентябрь!H38+октябрь!H38+ноябрь!H38+декабрь!H38</f>
        <v>26964</v>
      </c>
      <c r="I38" s="6">
        <f>январь!I38+февраль!I38+март!I38+апрель!I38+май!I38+июнь!I38+июль!I38+август!I38+сентябрь!I38+октябрь!I38+ноябрь!I38+декабрь!I38</f>
        <v>26010</v>
      </c>
      <c r="J38" s="28">
        <f t="shared" si="0"/>
        <v>52974</v>
      </c>
    </row>
    <row r="39" spans="1:10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f>январь!G39+февраль!G39+март!G39+апрель!G39+май!G39+июнь!G39+июль!G39+август!G39+сентябрь!G39+октябрь!G39+ноябрь!G39+декабрь!G39</f>
        <v>115015</v>
      </c>
      <c r="H39" s="6">
        <f>январь!H39+февраль!H39+март!H39+апрель!H39+май!H39+июнь!H39+июль!H39+август!H39+сентябрь!H39+октябрь!H39+ноябрь!H39+декабрь!H39</f>
        <v>43076</v>
      </c>
      <c r="I39" s="6">
        <f>январь!I39+февраль!I39+март!I39+апрель!I39+май!I39+июнь!I39+июль!I39+август!I39+сентябрь!I39+октябрь!I39+ноябрь!I39+декабрь!I39</f>
        <v>35164</v>
      </c>
      <c r="J39" s="28">
        <f t="shared" si="0"/>
        <v>78240</v>
      </c>
    </row>
    <row r="40" spans="1:10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f>январь!G40+февраль!G40+март!G40+апрель!G40+май!G40+июнь!G40+июль!G40+август!G40+сентябрь!G40+октябрь!G40+ноябрь!G40+декабрь!G40</f>
        <v>1907</v>
      </c>
      <c r="H40" s="6">
        <f>январь!H40+февраль!H40+март!H40+апрель!H40+май!H40+июнь!H40+июль!H40+август!H40+сентябрь!H40+октябрь!H40+ноябрь!H40+декабрь!H40</f>
        <v>0</v>
      </c>
      <c r="I40" s="6">
        <f>январь!I40+февраль!I40+март!I40+апрель!I40+май!I40+июнь!I41+июль!I40+август!I40+сентябрь!I40+октябрь!I40+ноябрь!I40+декабрь!I40</f>
        <v>234</v>
      </c>
      <c r="J40" s="28">
        <f t="shared" si="0"/>
        <v>234</v>
      </c>
    </row>
    <row r="41" spans="1:10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f>январь!G41+февраль!G41+март!G41+апрель!G41+май!G41+июнь!G41+июль!G41+август!G41+сентябрь!G41+октябрь!G41+ноябрь!G41+декабрь!G41</f>
        <v>8532</v>
      </c>
      <c r="H41" s="6">
        <f>январь!H41+февраль!H41+март!H41+апрель!H41+май!H41+июнь!H41+июль!H41+август!H41+сентябрь!H41+октябрь!H41+ноябрь!H41+декабрь!H41</f>
        <v>1414</v>
      </c>
      <c r="I41" s="6">
        <f>январь!I41+февраль!I41+март!I41+апрель!I41+май!I41+июнь!I42+июль!I41+август!I41+сентябрь!I41+октябрь!I41+ноябрь!I41+декабрь!I41</f>
        <v>4468</v>
      </c>
      <c r="J41" s="28">
        <f t="shared" si="0"/>
        <v>5882</v>
      </c>
    </row>
    <row r="42" spans="1:10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f>январь!G42+февраль!G42+март!G42+апрель!G42+май!G42+июнь!G42+июль!G42+август!G42+сентябрь!G42+октябрь!G42+ноябрь!G42+декабрь!G42</f>
        <v>9682</v>
      </c>
      <c r="H42" s="6">
        <f>январь!H42+февраль!H42+март!H42+апрель!H42+май!H42+июнь!H42+июль!H42+август!H42+сентябрь!H42+октябрь!H42+ноябрь!H42+декабрь!H42</f>
        <v>2579</v>
      </c>
      <c r="I42" s="6">
        <f>январь!I42+февраль!I42+март!I42+апрель!I42+май!I42+июнь!I43+июль!I42+август!I42+сентябрь!I42+октябрь!I42+ноябрь!I42+декабрь!I42</f>
        <v>3340</v>
      </c>
      <c r="J42" s="28">
        <f t="shared" si="0"/>
        <v>5919</v>
      </c>
    </row>
    <row r="43" spans="1:10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f>январь!G43+февраль!G43+март!G43+апрель!G43+май!G43+июнь!G43+июль!G43+август!G43+сентябрь!G43+октябрь!G43+ноябрь!G43+декабрь!G43</f>
        <v>6594</v>
      </c>
      <c r="H43" s="6">
        <f>январь!H43+февраль!H43+март!H43+апрель!H43+май!H43+июнь!H43+июль!H43+август!H43+сентябрь!H43+октябрь!H43+ноябрь!H43+декабрь!H43</f>
        <v>0</v>
      </c>
      <c r="I43" s="6">
        <f>январь!I43+февраль!I43+март!I43+апрель!I43+май!I43+июнь!I44+июль!I43+август!I43+сентябрь!I43+октябрь!I43+ноябрь!I43+декабрь!I43</f>
        <v>932</v>
      </c>
      <c r="J43" s="28">
        <f t="shared" si="0"/>
        <v>932</v>
      </c>
    </row>
    <row r="44" spans="1:10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f>январь!G44+февраль!G44+март!G44+апрель!G44+май!G44+июнь!G44+июль!G44+август!G44+сентябрь!G44+октябрь!G44+ноябрь!G44+декабрь!G44</f>
        <v>52421</v>
      </c>
      <c r="H44" s="6">
        <f>январь!H44+февраль!H44+март!H44+апрель!H44+май!H44+июнь!H44+июль!H44+август!H44+сентябрь!H44+октябрь!H44+ноябрь!H44+декабрь!H44</f>
        <v>6416</v>
      </c>
      <c r="I44" s="6">
        <f>январь!I44+февраль!I44+март!I44+апрель!I44+май!I44+июнь!I45+июль!I44+август!I44+сентябрь!I44+октябрь!I44+ноябрь!I44+декабрь!I44</f>
        <v>26279</v>
      </c>
      <c r="J44" s="28">
        <f t="shared" si="0"/>
        <v>32695</v>
      </c>
    </row>
    <row r="45" spans="1:10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f>январь!G45+февраль!G45+март!G45+апрель!G45+май!G45+июнь!G45+июль!G45+август!G45+сентябрь!G45+октябрь!G45+ноябрь!G45+декабрь!G45</f>
        <v>810</v>
      </c>
      <c r="H45" s="6">
        <f>январь!H45+февраль!H45+март!H45+апрель!H45+май!H45+июнь!H45+июль!H45+август!H45+сентябрь!H45+октябрь!H45+ноябрь!H45+декабрь!H45</f>
        <v>0</v>
      </c>
      <c r="I45" s="6">
        <f>январь!I45+февраль!I45+март!I45+апрель!I45+май!I45+июнь!I46+июль!I45+август!I45+сентябрь!I45+октябрь!I45+ноябрь!I45+декабрь!I45</f>
        <v>1680</v>
      </c>
      <c r="J45" s="28">
        <f t="shared" si="0"/>
        <v>1680</v>
      </c>
    </row>
    <row r="46" spans="1:10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f>январь!G46+февраль!G46+март!G46+апрель!G46+май!G46+июнь!G46+июль!G46+август!G46+сентябрь!G46+октябрь!G46+ноябрь!G46+декабрь!G46</f>
        <v>68052</v>
      </c>
      <c r="H46" s="6">
        <f>январь!H46+февраль!H46+март!H46+апрель!H46+май!H46+июнь!H46+июль!H46+август!H46+сентябрь!H46+октябрь!H46+ноябрь!H46+декабрь!H46</f>
        <v>14778</v>
      </c>
      <c r="I46" s="6">
        <f>январь!I46+февраль!I46+март!I46+апрель!I46+май!I46+июнь!I47+июль!I46+август!I46+сентябрь!I46+октябрь!I46+ноябрь!I46+декабрь!I46</f>
        <v>21057</v>
      </c>
      <c r="J46" s="28">
        <f t="shared" si="0"/>
        <v>35835</v>
      </c>
    </row>
    <row r="47" spans="1:10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f>январь!G47+февраль!G47+март!G47+апрель!G47+май!G47+июнь!G47+июль!G47+август!G47+сентябрь!G47+октябрь!G47+ноябрь!G47+декабрь!G47</f>
        <v>20640</v>
      </c>
      <c r="H47" s="6">
        <f>январь!H47+февраль!H47+март!H47+апрель!H47+май!H47+июнь!H47+июль!H47+август!H47+сентябрь!H47+октябрь!H47+ноябрь!H47+декабрь!H47</f>
        <v>937</v>
      </c>
      <c r="I47" s="6">
        <f>январь!I47+февраль!I47+март!I47+апрель!I47+май!I47+июнь!I48+июль!I47+август!I47+сентябрь!I47+октябрь!I47+ноябрь!I47+декабрь!I47</f>
        <v>16440</v>
      </c>
      <c r="J47" s="28">
        <f t="shared" si="0"/>
        <v>17377</v>
      </c>
    </row>
    <row r="48" spans="1:10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f>январь!G48+февраль!G48+март!G48+апрель!G48+май!G48+июнь!G48+июль!G48+август!G48+сентябрь!G48+октябрь!G48+ноябрь!G48+декабрь!G48</f>
        <v>115518</v>
      </c>
      <c r="H48" s="6">
        <f>январь!H48+февраль!H48+март!H48+апрель!H48+май!H48+июнь!H48+июль!H48+август!H48+сентябрь!H48+октябрь!H48+ноябрь!H48+декабрь!H48</f>
        <v>23735</v>
      </c>
      <c r="I48" s="6">
        <f>январь!I48+февраль!I48+март!I48+апрель!I48+май!I48+июнь!I49+июль!I48+август!I48+сентябрь!I48+октябрь!I48+ноябрь!I48+декабрь!I48</f>
        <v>25546</v>
      </c>
      <c r="J48" s="28">
        <f t="shared" si="0"/>
        <v>49281</v>
      </c>
    </row>
    <row r="49" spans="1:10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f>январь!G49+февраль!G49+март!G49+апрель!G49+май!G49+июнь!G49+июль!G49+август!G49+сентябрь!G49+октябрь!G49+ноябрь!G49+декабрь!G49</f>
        <v>6848</v>
      </c>
      <c r="H49" s="6">
        <f>январь!H49+февраль!H49+март!H49+апрель!H49+май!H49+июнь!H49+июль!H49+август!H49+сентябрь!H49+октябрь!H49+ноябрь!H49+декабрь!H49</f>
        <v>1411</v>
      </c>
      <c r="I49" s="6">
        <f>январь!I49+февраль!I49+март!I49+апрель!I49+май!I49+июнь!I50+июль!I49+август!I49+сентябрь!I49+октябрь!I49+ноябрь!I49+декабрь!I49</f>
        <v>5006</v>
      </c>
      <c r="J49" s="28">
        <f t="shared" si="0"/>
        <v>6417</v>
      </c>
    </row>
    <row r="50" spans="1:10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f>январь!G50+февраль!G50+март!G50+апрель!G50+май!G50+июнь!G50+июль!G50+август!G50+сентябрь!G50+октябрь!G50+ноябрь!G50+декабрь!G50</f>
        <v>29875</v>
      </c>
      <c r="H50" s="6">
        <f>январь!H50+февраль!H50+март!H50+апрель!H50+май!H50+июнь!H50+июль!H50+август!H50+сентябрь!H50+октябрь!H50+ноябрь!H50+декабрь!H50</f>
        <v>1359</v>
      </c>
      <c r="I50" s="6">
        <f>январь!I50+февраль!I50+март!I50+апрель!I50+май!I50+июнь!I51+июль!I50+август!I50+сентябрь!I50+октябрь!I50+ноябрь!I50+декабрь!I50</f>
        <v>19492</v>
      </c>
      <c r="J50" s="28">
        <f t="shared" si="0"/>
        <v>20851</v>
      </c>
    </row>
    <row r="51" spans="1:10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f>январь!G51+февраль!G51+март!G51+апрель!G51+май!G51+июнь!G51+июль!G51+август!G51+сентябрь!G51+октябрь!G51+ноябрь!G51+декабрь!G51</f>
        <v>6552</v>
      </c>
      <c r="H51" s="6">
        <f>январь!H51+февраль!H51+март!H51+апрель!H51+май!H51+июнь!H51+июль!H51+август!H51+сентябрь!H51+октябрь!H51+ноябрь!H51+декабрь!H51</f>
        <v>0</v>
      </c>
      <c r="I51" s="6" t="e">
        <f>январь!I51+февраль!I51+март!I51+апрель!I51+май!I51+июнь!#REF!+июль!I51+август!I51+сентябрь!I51+октябрь!I51+ноябрь!I51+декабрь!I51</f>
        <v>#REF!</v>
      </c>
      <c r="J51" s="28" t="e">
        <f t="shared" si="0"/>
        <v>#REF!</v>
      </c>
    </row>
    <row r="52" spans="1:10" x14ac:dyDescent="0.2">
      <c r="A52" s="41" t="s">
        <v>4</v>
      </c>
      <c r="B52" s="41"/>
      <c r="C52" s="10" t="s">
        <v>40</v>
      </c>
      <c r="D52" s="11" t="s">
        <v>66</v>
      </c>
      <c r="E52" s="11" t="s">
        <v>66</v>
      </c>
      <c r="F52" s="11" t="s">
        <v>66</v>
      </c>
      <c r="G52" s="11">
        <f t="shared" ref="G52:I52" si="1">SUM(G15:G51)</f>
        <v>1342935</v>
      </c>
      <c r="H52" s="11">
        <f t="shared" si="1"/>
        <v>451531</v>
      </c>
      <c r="I52" s="11" t="e">
        <f t="shared" si="1"/>
        <v>#REF!</v>
      </c>
      <c r="J52" s="28" t="e">
        <f>H52+I52</f>
        <v>#REF!</v>
      </c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8"/>
  <sheetViews>
    <sheetView tabSelected="1" topLeftCell="B11" zoomScale="80" zoomScaleNormal="80" workbookViewId="0">
      <selection activeCell="H52" sqref="H52:I52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12.42578125" style="1" hidden="1" customWidth="1" outlineLevel="1"/>
    <col min="11" max="11" width="11.5703125" style="1" hidden="1" customWidth="1" outlineLevel="1"/>
    <col min="12" max="12" width="9.140625" style="1" collapsed="1"/>
    <col min="13" max="16384" width="9.140625" style="1"/>
  </cols>
  <sheetData>
    <row r="1" spans="1:13" x14ac:dyDescent="0.2">
      <c r="H1" s="42" t="s">
        <v>39</v>
      </c>
      <c r="I1" s="42"/>
    </row>
    <row r="2" spans="1:13" x14ac:dyDescent="0.2">
      <c r="H2" s="42" t="s">
        <v>26</v>
      </c>
      <c r="I2" s="42"/>
    </row>
    <row r="3" spans="1:13" x14ac:dyDescent="0.2">
      <c r="H3" s="42" t="s">
        <v>27</v>
      </c>
      <c r="I3" s="42"/>
    </row>
    <row r="4" spans="1:13" x14ac:dyDescent="0.2">
      <c r="H4" s="42" t="s">
        <v>28</v>
      </c>
      <c r="I4" s="42"/>
    </row>
    <row r="5" spans="1:13" x14ac:dyDescent="0.2">
      <c r="H5" s="42" t="s">
        <v>29</v>
      </c>
      <c r="I5" s="42"/>
    </row>
    <row r="6" spans="1:13" x14ac:dyDescent="0.2">
      <c r="H6" s="42" t="s">
        <v>30</v>
      </c>
      <c r="I6" s="42"/>
    </row>
    <row r="7" spans="1:13" x14ac:dyDescent="0.2">
      <c r="H7" s="42" t="s">
        <v>3</v>
      </c>
      <c r="I7" s="42"/>
    </row>
    <row r="9" spans="1:13" ht="12.75" customHeight="1" x14ac:dyDescent="0.2">
      <c r="A9" s="43" t="s">
        <v>31</v>
      </c>
      <c r="B9" s="43"/>
      <c r="C9" s="43"/>
      <c r="D9" s="43"/>
      <c r="E9" s="43"/>
      <c r="F9" s="43"/>
      <c r="G9" s="43"/>
      <c r="H9" s="43"/>
      <c r="I9" s="43"/>
      <c r="J9" s="2"/>
    </row>
    <row r="10" spans="1:13" ht="30.75" customHeight="1" x14ac:dyDescent="0.2">
      <c r="A10" s="43"/>
      <c r="B10" s="43"/>
      <c r="C10" s="43"/>
      <c r="D10" s="43"/>
      <c r="E10" s="43"/>
      <c r="F10" s="43"/>
      <c r="G10" s="43"/>
      <c r="H10" s="43"/>
      <c r="I10" s="43"/>
      <c r="J10" s="2"/>
    </row>
    <row r="12" spans="1:13" x14ac:dyDescent="0.2">
      <c r="A12" s="44" t="s">
        <v>0</v>
      </c>
      <c r="B12" s="47" t="s">
        <v>1</v>
      </c>
      <c r="C12" s="48" t="s">
        <v>2</v>
      </c>
      <c r="D12" s="47" t="s">
        <v>12</v>
      </c>
      <c r="E12" s="47"/>
      <c r="F12" s="47"/>
      <c r="G12" s="47"/>
      <c r="H12" s="47"/>
      <c r="I12" s="47"/>
    </row>
    <row r="13" spans="1:13" x14ac:dyDescent="0.2">
      <c r="A13" s="45"/>
      <c r="B13" s="47"/>
      <c r="C13" s="49"/>
      <c r="D13" s="3" t="s">
        <v>32</v>
      </c>
      <c r="E13" s="3" t="s">
        <v>33</v>
      </c>
      <c r="F13" s="3" t="s">
        <v>34</v>
      </c>
      <c r="G13" s="47" t="s">
        <v>35</v>
      </c>
      <c r="H13" s="47"/>
      <c r="I13" s="47"/>
    </row>
    <row r="14" spans="1:13" ht="28.5" customHeight="1" x14ac:dyDescent="0.2">
      <c r="A14" s="46"/>
      <c r="B14" s="47"/>
      <c r="C14" s="50"/>
      <c r="D14" s="3"/>
      <c r="E14" s="3"/>
      <c r="F14" s="3"/>
      <c r="G14" s="15" t="s">
        <v>36</v>
      </c>
      <c r="H14" s="15" t="s">
        <v>37</v>
      </c>
      <c r="I14" s="15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26089</v>
      </c>
      <c r="H15" s="6">
        <f>J15-I15</f>
        <v>7487</v>
      </c>
      <c r="I15" s="6">
        <v>61419</v>
      </c>
      <c r="J15" s="51">
        <v>68906</v>
      </c>
      <c r="K15" s="22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17797</v>
      </c>
      <c r="H16" s="6">
        <f t="shared" ref="H16:H51" si="0">J16-I16</f>
        <v>3100</v>
      </c>
      <c r="I16" s="6">
        <v>12180</v>
      </c>
      <c r="J16" s="51">
        <v>15280</v>
      </c>
      <c r="K16" s="22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2722</v>
      </c>
      <c r="H17" s="6">
        <f t="shared" si="0"/>
        <v>0</v>
      </c>
      <c r="I17" s="6">
        <v>499</v>
      </c>
      <c r="J17" s="51">
        <v>499</v>
      </c>
      <c r="K17" s="23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67156</v>
      </c>
      <c r="H18" s="6">
        <f t="shared" si="0"/>
        <v>11611</v>
      </c>
      <c r="I18" s="6">
        <v>12494</v>
      </c>
      <c r="J18" s="51">
        <v>24105</v>
      </c>
      <c r="K18" s="22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9169</v>
      </c>
      <c r="H19" s="6">
        <f t="shared" si="0"/>
        <v>542</v>
      </c>
      <c r="I19" s="6">
        <v>3824</v>
      </c>
      <c r="J19" s="51">
        <v>4366</v>
      </c>
      <c r="K19" s="22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55440</v>
      </c>
      <c r="H20" s="6">
        <f t="shared" si="0"/>
        <v>45225</v>
      </c>
      <c r="I20" s="6">
        <v>30573</v>
      </c>
      <c r="J20" s="51">
        <v>75798</v>
      </c>
      <c r="K20" s="22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14378</v>
      </c>
      <c r="H21" s="6">
        <f t="shared" si="0"/>
        <v>12531</v>
      </c>
      <c r="I21" s="6">
        <v>8092</v>
      </c>
      <c r="J21" s="51">
        <v>20623</v>
      </c>
      <c r="K21" s="22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8353</v>
      </c>
      <c r="H22" s="6">
        <f t="shared" si="0"/>
        <v>6263</v>
      </c>
      <c r="I22" s="6">
        <v>5674</v>
      </c>
      <c r="J22" s="51">
        <v>11937</v>
      </c>
      <c r="K22" s="22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7662</v>
      </c>
      <c r="H23" s="6">
        <f t="shared" si="0"/>
        <v>490</v>
      </c>
      <c r="I23" s="6">
        <v>6683</v>
      </c>
      <c r="J23" s="51">
        <v>7173</v>
      </c>
      <c r="K23" s="22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2893</v>
      </c>
      <c r="H24" s="6">
        <f t="shared" si="0"/>
        <v>1328</v>
      </c>
      <c r="I24" s="6">
        <v>2062</v>
      </c>
      <c r="J24" s="51">
        <v>3390</v>
      </c>
      <c r="K24" s="22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16560</v>
      </c>
      <c r="H25" s="6"/>
      <c r="I25" s="6">
        <v>7035</v>
      </c>
      <c r="J25" s="51">
        <v>7035</v>
      </c>
      <c r="K25" s="22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91939</v>
      </c>
      <c r="H26" s="6">
        <f t="shared" si="0"/>
        <v>22543</v>
      </c>
      <c r="I26" s="6">
        <v>28434</v>
      </c>
      <c r="J26" s="51">
        <v>50977</v>
      </c>
      <c r="K26" s="22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94033</v>
      </c>
      <c r="H27" s="6">
        <f t="shared" si="0"/>
        <v>9</v>
      </c>
      <c r="I27" s="6">
        <v>8362</v>
      </c>
      <c r="J27" s="51">
        <v>8371</v>
      </c>
      <c r="K27" s="22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10185</v>
      </c>
      <c r="H28" s="6">
        <f t="shared" si="0"/>
        <v>11759</v>
      </c>
      <c r="I28" s="6">
        <v>24541</v>
      </c>
      <c r="J28" s="51">
        <v>36300</v>
      </c>
      <c r="K28" s="22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5480</v>
      </c>
      <c r="H29" s="6">
        <f t="shared" si="0"/>
        <v>107</v>
      </c>
      <c r="I29" s="6">
        <v>1400</v>
      </c>
      <c r="J29" s="51">
        <v>1507</v>
      </c>
      <c r="K29" s="22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70191</v>
      </c>
      <c r="H30" s="6">
        <f t="shared" si="0"/>
        <v>70740</v>
      </c>
      <c r="I30" s="6">
        <v>20585</v>
      </c>
      <c r="J30" s="51">
        <v>91325</v>
      </c>
      <c r="K30" s="22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17007</v>
      </c>
      <c r="H31" s="6"/>
      <c r="I31" s="6">
        <v>1401</v>
      </c>
      <c r="J31" s="51">
        <v>1401</v>
      </c>
      <c r="K31" s="22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36884</v>
      </c>
      <c r="H32" s="6">
        <f t="shared" si="0"/>
        <v>12124</v>
      </c>
      <c r="I32" s="6">
        <v>12778</v>
      </c>
      <c r="J32" s="51">
        <v>24902</v>
      </c>
      <c r="K32" s="22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10548</v>
      </c>
      <c r="H33" s="6"/>
      <c r="I33" s="6">
        <v>8319</v>
      </c>
      <c r="J33" s="51">
        <v>8319</v>
      </c>
      <c r="K33" s="22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738</v>
      </c>
      <c r="H34" s="6"/>
      <c r="I34" s="6">
        <v>275</v>
      </c>
      <c r="J34" s="51">
        <v>275</v>
      </c>
      <c r="K34" s="23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76582</v>
      </c>
      <c r="H35" s="6">
        <f t="shared" si="0"/>
        <v>56291</v>
      </c>
      <c r="I35" s="6">
        <v>17338</v>
      </c>
      <c r="J35" s="51">
        <v>73629</v>
      </c>
      <c r="K35" s="22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122480</v>
      </c>
      <c r="H36" s="6">
        <f t="shared" si="0"/>
        <v>39915</v>
      </c>
      <c r="I36" s="6">
        <v>48794</v>
      </c>
      <c r="J36" s="51">
        <v>88709</v>
      </c>
      <c r="K36" s="22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99002</v>
      </c>
      <c r="H37" s="6">
        <f t="shared" si="0"/>
        <v>26797</v>
      </c>
      <c r="I37" s="6">
        <v>95518</v>
      </c>
      <c r="J37" s="51">
        <v>122315</v>
      </c>
      <c r="K37" s="22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37201</v>
      </c>
      <c r="H38" s="6">
        <f t="shared" si="0"/>
        <v>26964</v>
      </c>
      <c r="I38" s="6">
        <v>26010</v>
      </c>
      <c r="J38" s="51">
        <v>52974</v>
      </c>
      <c r="K38" s="22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115015</v>
      </c>
      <c r="H39" s="6">
        <f t="shared" si="0"/>
        <v>43076</v>
      </c>
      <c r="I39" s="6">
        <v>35164</v>
      </c>
      <c r="J39" s="51">
        <v>78240</v>
      </c>
      <c r="K39" s="22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1907</v>
      </c>
      <c r="H40" s="6">
        <f t="shared" si="0"/>
        <v>0</v>
      </c>
      <c r="I40" s="6">
        <v>234</v>
      </c>
      <c r="J40" s="51">
        <v>234</v>
      </c>
      <c r="K40" s="23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8532</v>
      </c>
      <c r="H41" s="6">
        <f t="shared" si="0"/>
        <v>1414</v>
      </c>
      <c r="I41" s="6">
        <v>4468</v>
      </c>
      <c r="J41" s="51">
        <v>5882</v>
      </c>
      <c r="K41" s="22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9682</v>
      </c>
      <c r="H42" s="6">
        <f t="shared" si="0"/>
        <v>2579</v>
      </c>
      <c r="I42" s="6">
        <v>3340</v>
      </c>
      <c r="J42" s="51">
        <v>5919</v>
      </c>
      <c r="K42" s="22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6594</v>
      </c>
      <c r="H43" s="6">
        <f t="shared" si="0"/>
        <v>0</v>
      </c>
      <c r="I43" s="6">
        <v>932</v>
      </c>
      <c r="J43" s="51">
        <v>932</v>
      </c>
      <c r="K43" s="22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52421</v>
      </c>
      <c r="H44" s="6">
        <f t="shared" si="0"/>
        <v>6416</v>
      </c>
      <c r="I44" s="6">
        <v>26279</v>
      </c>
      <c r="J44" s="51">
        <v>32695</v>
      </c>
      <c r="K44" s="22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810</v>
      </c>
      <c r="H45" s="6">
        <f t="shared" si="0"/>
        <v>0</v>
      </c>
      <c r="I45" s="6">
        <v>1680</v>
      </c>
      <c r="J45" s="51">
        <v>1680</v>
      </c>
      <c r="K45" s="23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68052</v>
      </c>
      <c r="H46" s="6">
        <f t="shared" si="0"/>
        <v>14778</v>
      </c>
      <c r="I46" s="6">
        <v>21057</v>
      </c>
      <c r="J46" s="51">
        <v>35835</v>
      </c>
      <c r="K46" s="22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f>30825-G28</f>
        <v>20640</v>
      </c>
      <c r="H47" s="6">
        <f t="shared" si="0"/>
        <v>937</v>
      </c>
      <c r="I47" s="6">
        <v>16440</v>
      </c>
      <c r="J47" s="51">
        <v>17377</v>
      </c>
      <c r="K47" s="22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115518</v>
      </c>
      <c r="H48" s="6">
        <f t="shared" si="0"/>
        <v>23735</v>
      </c>
      <c r="I48" s="6">
        <v>25546</v>
      </c>
      <c r="J48" s="51">
        <v>49281</v>
      </c>
      <c r="K48" s="22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6848</v>
      </c>
      <c r="H49" s="6">
        <f t="shared" si="0"/>
        <v>1411</v>
      </c>
      <c r="I49" s="6">
        <v>5006</v>
      </c>
      <c r="J49" s="51">
        <v>6417</v>
      </c>
      <c r="K49" s="22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29875</v>
      </c>
      <c r="H50" s="6">
        <f t="shared" si="0"/>
        <v>1359</v>
      </c>
      <c r="I50" s="6">
        <v>19492</v>
      </c>
      <c r="J50" s="51">
        <v>20851</v>
      </c>
      <c r="K50" s="22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6552</v>
      </c>
      <c r="H51" s="6">
        <f t="shared" si="0"/>
        <v>0</v>
      </c>
      <c r="I51" s="6">
        <v>4471</v>
      </c>
      <c r="J51" s="51">
        <v>4471</v>
      </c>
      <c r="K51" s="22"/>
      <c r="L51" s="8"/>
      <c r="M51" s="8"/>
    </row>
    <row r="52" spans="1:13" ht="13.5" customHeight="1" x14ac:dyDescent="0.2">
      <c r="A52" s="41" t="s">
        <v>4</v>
      </c>
      <c r="B52" s="41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1342935</v>
      </c>
      <c r="H52" s="11">
        <f t="shared" ref="H52:I52" si="1">SUM(H15:H51)</f>
        <v>451531</v>
      </c>
      <c r="I52" s="11">
        <f t="shared" si="1"/>
        <v>608399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A52:B52"/>
    <mergeCell ref="A9:I10"/>
    <mergeCell ref="A12:A14"/>
    <mergeCell ref="B12:B14"/>
    <mergeCell ref="C12:C14"/>
    <mergeCell ref="G13:I13"/>
    <mergeCell ref="D12:I12"/>
    <mergeCell ref="H7:I7"/>
    <mergeCell ref="H1:I1"/>
    <mergeCell ref="H2:I2"/>
    <mergeCell ref="H3:I3"/>
    <mergeCell ref="H4:I4"/>
    <mergeCell ref="H5:I5"/>
    <mergeCell ref="H6:I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8"/>
  <sheetViews>
    <sheetView topLeftCell="A16" zoomScale="90" zoomScaleNormal="90" workbookViewId="0">
      <selection activeCell="G15" sqref="G15:I51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11.5703125" style="1" customWidth="1" outlineLevel="1"/>
    <col min="11" max="11" width="9.140625" style="1" customWidth="1" outlineLevel="1"/>
    <col min="12" max="16384" width="9.140625" style="1"/>
  </cols>
  <sheetData>
    <row r="1" spans="1:13" x14ac:dyDescent="0.2">
      <c r="H1" s="42" t="s">
        <v>39</v>
      </c>
      <c r="I1" s="42"/>
    </row>
    <row r="2" spans="1:13" x14ac:dyDescent="0.2">
      <c r="H2" s="42" t="s">
        <v>26</v>
      </c>
      <c r="I2" s="42"/>
    </row>
    <row r="3" spans="1:13" x14ac:dyDescent="0.2">
      <c r="H3" s="42" t="s">
        <v>27</v>
      </c>
      <c r="I3" s="42"/>
    </row>
    <row r="4" spans="1:13" x14ac:dyDescent="0.2">
      <c r="H4" s="42" t="s">
        <v>28</v>
      </c>
      <c r="I4" s="42"/>
    </row>
    <row r="5" spans="1:13" x14ac:dyDescent="0.2">
      <c r="H5" s="42" t="s">
        <v>29</v>
      </c>
      <c r="I5" s="42"/>
    </row>
    <row r="6" spans="1:13" x14ac:dyDescent="0.2">
      <c r="H6" s="42" t="s">
        <v>30</v>
      </c>
      <c r="I6" s="42"/>
    </row>
    <row r="7" spans="1:13" x14ac:dyDescent="0.2">
      <c r="H7" s="42" t="s">
        <v>3</v>
      </c>
      <c r="I7" s="42"/>
    </row>
    <row r="9" spans="1:13" ht="12.75" customHeight="1" x14ac:dyDescent="0.2">
      <c r="A9" s="43" t="s">
        <v>31</v>
      </c>
      <c r="B9" s="43"/>
      <c r="C9" s="43"/>
      <c r="D9" s="43"/>
      <c r="E9" s="43"/>
      <c r="F9" s="43"/>
      <c r="G9" s="43"/>
      <c r="H9" s="43"/>
      <c r="I9" s="43"/>
      <c r="J9" s="2"/>
    </row>
    <row r="10" spans="1:13" ht="30.75" customHeight="1" x14ac:dyDescent="0.2">
      <c r="A10" s="43"/>
      <c r="B10" s="43"/>
      <c r="C10" s="43"/>
      <c r="D10" s="43"/>
      <c r="E10" s="43"/>
      <c r="F10" s="43"/>
      <c r="G10" s="43"/>
      <c r="H10" s="43"/>
      <c r="I10" s="43"/>
      <c r="J10" s="2"/>
    </row>
    <row r="12" spans="1:13" x14ac:dyDescent="0.2">
      <c r="A12" s="44" t="s">
        <v>0</v>
      </c>
      <c r="B12" s="47" t="s">
        <v>1</v>
      </c>
      <c r="C12" s="48" t="s">
        <v>2</v>
      </c>
      <c r="D12" s="47" t="s">
        <v>13</v>
      </c>
      <c r="E12" s="47"/>
      <c r="F12" s="47"/>
      <c r="G12" s="47"/>
      <c r="H12" s="47"/>
      <c r="I12" s="47"/>
    </row>
    <row r="13" spans="1:13" x14ac:dyDescent="0.2">
      <c r="A13" s="45"/>
      <c r="B13" s="47"/>
      <c r="C13" s="49"/>
      <c r="D13" s="3" t="s">
        <v>32</v>
      </c>
      <c r="E13" s="3" t="s">
        <v>33</v>
      </c>
      <c r="F13" s="3" t="s">
        <v>34</v>
      </c>
      <c r="G13" s="47" t="s">
        <v>35</v>
      </c>
      <c r="H13" s="47"/>
      <c r="I13" s="47"/>
    </row>
    <row r="14" spans="1:13" ht="28.5" customHeight="1" x14ac:dyDescent="0.2">
      <c r="A14" s="46"/>
      <c r="B14" s="47"/>
      <c r="C14" s="50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/>
      <c r="H15" s="6"/>
      <c r="I15" s="6"/>
      <c r="J15" s="20">
        <f>74780-1156</f>
        <v>73624</v>
      </c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/>
      <c r="H16" s="6"/>
      <c r="I16" s="6"/>
      <c r="J16" s="20">
        <v>18293</v>
      </c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/>
      <c r="H17" s="6"/>
      <c r="I17" s="6"/>
      <c r="J17" s="21">
        <v>740</v>
      </c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/>
      <c r="H18" s="6"/>
      <c r="I18" s="6"/>
      <c r="J18" s="20">
        <v>24326</v>
      </c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/>
      <c r="H19" s="6"/>
      <c r="I19" s="6"/>
      <c r="J19" s="20">
        <v>4114</v>
      </c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/>
      <c r="H20" s="6"/>
      <c r="I20" s="6"/>
      <c r="J20" s="20">
        <v>66603</v>
      </c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/>
      <c r="H21" s="6"/>
      <c r="I21" s="6"/>
      <c r="J21" s="20">
        <v>20322</v>
      </c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/>
      <c r="H22" s="6"/>
      <c r="I22" s="6"/>
      <c r="J22" s="20">
        <v>9497</v>
      </c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/>
      <c r="H23" s="6"/>
      <c r="I23" s="6"/>
      <c r="J23" s="20">
        <v>5965</v>
      </c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/>
      <c r="H24" s="6"/>
      <c r="I24" s="6"/>
      <c r="J24" s="20">
        <v>2522</v>
      </c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/>
      <c r="H25" s="6"/>
      <c r="I25" s="6"/>
      <c r="J25" s="20">
        <v>6350</v>
      </c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/>
      <c r="H26" s="6"/>
      <c r="I26" s="6"/>
      <c r="J26" s="20">
        <v>46302</v>
      </c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/>
      <c r="H27" s="6"/>
      <c r="I27" s="6"/>
      <c r="J27" s="20">
        <v>9442</v>
      </c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/>
      <c r="H28" s="6"/>
      <c r="I28" s="6"/>
      <c r="J28" s="20">
        <v>28993</v>
      </c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/>
      <c r="H29" s="6"/>
      <c r="I29" s="6"/>
      <c r="J29" s="20">
        <v>1805</v>
      </c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/>
      <c r="H30" s="6"/>
      <c r="I30" s="6"/>
      <c r="J30" s="20">
        <v>79058</v>
      </c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/>
      <c r="H31" s="6"/>
      <c r="I31" s="6"/>
      <c r="J31" s="20">
        <v>1300</v>
      </c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/>
      <c r="H32" s="6"/>
      <c r="I32" s="6"/>
      <c r="J32" s="20">
        <v>21260</v>
      </c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/>
      <c r="H33" s="6"/>
      <c r="I33" s="6"/>
      <c r="J33" s="20">
        <v>6020</v>
      </c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/>
      <c r="H34" s="6"/>
      <c r="I34" s="6"/>
      <c r="J34" s="21">
        <v>215</v>
      </c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/>
      <c r="H35" s="6"/>
      <c r="I35" s="6"/>
      <c r="J35" s="20">
        <v>49238</v>
      </c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/>
      <c r="H36" s="6"/>
      <c r="I36" s="6"/>
      <c r="J36" s="20">
        <v>69863</v>
      </c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/>
      <c r="H37" s="6"/>
      <c r="I37" s="6"/>
      <c r="J37" s="20">
        <v>98648</v>
      </c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/>
      <c r="H38" s="6"/>
      <c r="I38" s="6"/>
      <c r="J38" s="20">
        <v>53367</v>
      </c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/>
      <c r="H39" s="6"/>
      <c r="I39" s="6"/>
      <c r="J39" s="20">
        <v>66444</v>
      </c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/>
      <c r="H40" s="6"/>
      <c r="I40" s="6"/>
      <c r="J40" s="21">
        <v>267</v>
      </c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/>
      <c r="H41" s="6"/>
      <c r="I41" s="6"/>
      <c r="J41" s="20">
        <v>5104</v>
      </c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/>
      <c r="H42" s="6"/>
      <c r="I42" s="6"/>
      <c r="J42" s="20">
        <v>5793</v>
      </c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/>
      <c r="H43" s="6"/>
      <c r="I43" s="6"/>
      <c r="J43" s="20">
        <v>3523</v>
      </c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/>
      <c r="H44" s="6"/>
      <c r="I44" s="6"/>
      <c r="J44" s="20">
        <v>23662</v>
      </c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/>
      <c r="H45" s="6"/>
      <c r="I45" s="6"/>
      <c r="J45" s="20">
        <v>1095</v>
      </c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/>
      <c r="H46" s="6"/>
      <c r="I46" s="6"/>
      <c r="J46" s="20">
        <v>34326</v>
      </c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/>
      <c r="H47" s="6"/>
      <c r="I47" s="6"/>
      <c r="J47" s="20">
        <v>17622</v>
      </c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/>
      <c r="H48" s="6"/>
      <c r="I48" s="6"/>
      <c r="J48" s="20">
        <v>38078</v>
      </c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/>
      <c r="H49" s="6"/>
      <c r="I49" s="6"/>
      <c r="J49" s="20">
        <v>5953</v>
      </c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/>
      <c r="H50" s="6"/>
      <c r="I50" s="6"/>
      <c r="J50" s="20">
        <v>20821</v>
      </c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/>
      <c r="H51" s="6"/>
      <c r="I51" s="6"/>
      <c r="J51" s="20">
        <v>4495</v>
      </c>
      <c r="K51" s="8"/>
      <c r="L51" s="8"/>
      <c r="M51" s="8"/>
    </row>
    <row r="52" spans="1:13" ht="13.5" customHeight="1" x14ac:dyDescent="0.2">
      <c r="A52" s="41" t="s">
        <v>4</v>
      </c>
      <c r="B52" s="41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0</v>
      </c>
      <c r="H52" s="11">
        <f t="shared" ref="H52:I52" si="0">SUM(H15:H51)</f>
        <v>0</v>
      </c>
      <c r="I52" s="11">
        <f t="shared" si="0"/>
        <v>0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8"/>
  <sheetViews>
    <sheetView topLeftCell="A22" zoomScale="90" zoomScaleNormal="90" workbookViewId="0">
      <selection activeCell="G15" sqref="G15:I51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13.28515625" style="1" customWidth="1" outlineLevel="1"/>
    <col min="11" max="16384" width="9.140625" style="1"/>
  </cols>
  <sheetData>
    <row r="1" spans="1:13" x14ac:dyDescent="0.2">
      <c r="H1" s="42" t="s">
        <v>39</v>
      </c>
      <c r="I1" s="42"/>
    </row>
    <row r="2" spans="1:13" x14ac:dyDescent="0.2">
      <c r="H2" s="42" t="s">
        <v>26</v>
      </c>
      <c r="I2" s="42"/>
    </row>
    <row r="3" spans="1:13" x14ac:dyDescent="0.2">
      <c r="H3" s="42" t="s">
        <v>27</v>
      </c>
      <c r="I3" s="42"/>
    </row>
    <row r="4" spans="1:13" x14ac:dyDescent="0.2">
      <c r="H4" s="42" t="s">
        <v>28</v>
      </c>
      <c r="I4" s="42"/>
    </row>
    <row r="5" spans="1:13" x14ac:dyDescent="0.2">
      <c r="H5" s="42" t="s">
        <v>29</v>
      </c>
      <c r="I5" s="42"/>
    </row>
    <row r="6" spans="1:13" x14ac:dyDescent="0.2">
      <c r="H6" s="42" t="s">
        <v>30</v>
      </c>
      <c r="I6" s="42"/>
    </row>
    <row r="7" spans="1:13" x14ac:dyDescent="0.2">
      <c r="H7" s="42" t="s">
        <v>3</v>
      </c>
      <c r="I7" s="42"/>
    </row>
    <row r="9" spans="1:13" ht="12.75" customHeight="1" x14ac:dyDescent="0.2">
      <c r="A9" s="43" t="s">
        <v>31</v>
      </c>
      <c r="B9" s="43"/>
      <c r="C9" s="43"/>
      <c r="D9" s="43"/>
      <c r="E9" s="43"/>
      <c r="F9" s="43"/>
      <c r="G9" s="43"/>
      <c r="H9" s="43"/>
      <c r="I9" s="43"/>
      <c r="J9" s="2"/>
    </row>
    <row r="10" spans="1:13" ht="30.75" customHeight="1" x14ac:dyDescent="0.2">
      <c r="A10" s="43"/>
      <c r="B10" s="43"/>
      <c r="C10" s="43"/>
      <c r="D10" s="43"/>
      <c r="E10" s="43"/>
      <c r="F10" s="43"/>
      <c r="G10" s="43"/>
      <c r="H10" s="43"/>
      <c r="I10" s="43"/>
      <c r="J10" s="2"/>
    </row>
    <row r="12" spans="1:13" x14ac:dyDescent="0.2">
      <c r="A12" s="44" t="s">
        <v>0</v>
      </c>
      <c r="B12" s="47" t="s">
        <v>1</v>
      </c>
      <c r="C12" s="48" t="s">
        <v>2</v>
      </c>
      <c r="D12" s="47" t="s">
        <v>7</v>
      </c>
      <c r="E12" s="47"/>
      <c r="F12" s="47"/>
      <c r="G12" s="47"/>
      <c r="H12" s="47"/>
      <c r="I12" s="47"/>
    </row>
    <row r="13" spans="1:13" x14ac:dyDescent="0.2">
      <c r="A13" s="45"/>
      <c r="B13" s="47"/>
      <c r="C13" s="49"/>
      <c r="D13" s="3" t="s">
        <v>32</v>
      </c>
      <c r="E13" s="3" t="s">
        <v>33</v>
      </c>
      <c r="F13" s="3" t="s">
        <v>34</v>
      </c>
      <c r="G13" s="47" t="s">
        <v>35</v>
      </c>
      <c r="H13" s="47"/>
      <c r="I13" s="47"/>
    </row>
    <row r="14" spans="1:13" ht="39" customHeight="1" x14ac:dyDescent="0.2">
      <c r="A14" s="46"/>
      <c r="B14" s="47"/>
      <c r="C14" s="50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/>
      <c r="H15" s="6"/>
      <c r="I15" s="6"/>
      <c r="J15" s="24">
        <v>49484</v>
      </c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/>
      <c r="H16" s="6"/>
      <c r="I16" s="6"/>
      <c r="J16" s="24">
        <v>23842</v>
      </c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/>
      <c r="H17" s="6"/>
      <c r="I17" s="6"/>
      <c r="J17" s="25">
        <v>531</v>
      </c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/>
      <c r="H18" s="6"/>
      <c r="I18" s="6"/>
      <c r="J18" s="24">
        <v>20997</v>
      </c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/>
      <c r="H19" s="6"/>
      <c r="I19" s="6"/>
      <c r="J19" s="24">
        <v>2983</v>
      </c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/>
      <c r="H20" s="6"/>
      <c r="I20" s="6"/>
      <c r="J20" s="24">
        <v>52843</v>
      </c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/>
      <c r="H21" s="6"/>
      <c r="I21" s="6"/>
      <c r="J21" s="24">
        <v>17091</v>
      </c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/>
      <c r="H22" s="6"/>
      <c r="I22" s="6"/>
      <c r="J22" s="24">
        <v>7047</v>
      </c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/>
      <c r="H23" s="6"/>
      <c r="I23" s="6"/>
      <c r="J23" s="24">
        <v>6582</v>
      </c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/>
      <c r="H24" s="6"/>
      <c r="I24" s="6"/>
      <c r="J24" s="24">
        <v>2122</v>
      </c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/>
      <c r="H25" s="6"/>
      <c r="I25" s="6"/>
      <c r="J25" s="24">
        <v>2960</v>
      </c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/>
      <c r="H26" s="6"/>
      <c r="I26" s="6"/>
      <c r="J26" s="24">
        <v>38765</v>
      </c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/>
      <c r="H27" s="6"/>
      <c r="I27" s="6"/>
      <c r="J27" s="24">
        <v>8056</v>
      </c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/>
      <c r="H28" s="6"/>
      <c r="I28" s="6"/>
      <c r="J28" s="24">
        <v>26377</v>
      </c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/>
      <c r="H29" s="6"/>
      <c r="I29" s="6"/>
      <c r="J29" s="24">
        <v>1548</v>
      </c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/>
      <c r="H30" s="6"/>
      <c r="I30" s="6"/>
      <c r="J30" s="24">
        <v>76923</v>
      </c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/>
      <c r="H31" s="6"/>
      <c r="I31" s="6"/>
      <c r="J31" s="25">
        <v>978</v>
      </c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/>
      <c r="H32" s="6"/>
      <c r="I32" s="6"/>
      <c r="J32" s="24">
        <v>16144</v>
      </c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/>
      <c r="H33" s="6"/>
      <c r="I33" s="6"/>
      <c r="J33" s="24">
        <v>6017</v>
      </c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/>
      <c r="H34" s="6"/>
      <c r="I34" s="6"/>
      <c r="J34" s="25">
        <v>124</v>
      </c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/>
      <c r="H35" s="6"/>
      <c r="I35" s="6"/>
      <c r="J35" s="24">
        <v>39632</v>
      </c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/>
      <c r="H36" s="6"/>
      <c r="I36" s="6"/>
      <c r="J36" s="24">
        <v>63815</v>
      </c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/>
      <c r="H37" s="6"/>
      <c r="I37" s="6"/>
      <c r="J37" s="24">
        <v>87501</v>
      </c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/>
      <c r="H38" s="6"/>
      <c r="I38" s="6"/>
      <c r="J38" s="24">
        <v>46046</v>
      </c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/>
      <c r="H39" s="6"/>
      <c r="I39" s="6"/>
      <c r="J39" s="24">
        <v>49417</v>
      </c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/>
      <c r="H40" s="6"/>
      <c r="I40" s="6"/>
      <c r="J40" s="25">
        <v>151</v>
      </c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/>
      <c r="H41" s="6"/>
      <c r="I41" s="6"/>
      <c r="J41" s="24">
        <v>4228</v>
      </c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/>
      <c r="H42" s="6"/>
      <c r="I42" s="6"/>
      <c r="J42" s="24">
        <v>5306</v>
      </c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/>
      <c r="H43" s="6"/>
      <c r="I43" s="6"/>
      <c r="J43" s="24">
        <v>2693</v>
      </c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/>
      <c r="H44" s="6"/>
      <c r="I44" s="6"/>
      <c r="J44" s="24">
        <v>26508</v>
      </c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/>
      <c r="H45" s="6"/>
      <c r="I45" s="6"/>
      <c r="J45" s="25">
        <v>413</v>
      </c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/>
      <c r="H46" s="6"/>
      <c r="I46" s="6"/>
      <c r="J46" s="24">
        <v>26501</v>
      </c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/>
      <c r="H47" s="6"/>
      <c r="I47" s="6"/>
      <c r="J47" s="24">
        <v>14243</v>
      </c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/>
      <c r="H48" s="6"/>
      <c r="I48" s="6"/>
      <c r="J48" s="24">
        <v>36160</v>
      </c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/>
      <c r="H49" s="6"/>
      <c r="I49" s="6"/>
      <c r="J49" s="24">
        <v>4122</v>
      </c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/>
      <c r="H50" s="6"/>
      <c r="I50" s="6"/>
      <c r="J50" s="24">
        <v>19726</v>
      </c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/>
      <c r="H51" s="6"/>
      <c r="I51" s="6"/>
      <c r="J51" s="24">
        <v>3930</v>
      </c>
      <c r="K51" s="8"/>
      <c r="L51" s="8"/>
      <c r="M51" s="8"/>
    </row>
    <row r="52" spans="1:13" ht="13.5" customHeight="1" x14ac:dyDescent="0.2">
      <c r="A52" s="41" t="s">
        <v>4</v>
      </c>
      <c r="B52" s="41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0</v>
      </c>
      <c r="H52" s="11">
        <f t="shared" ref="H52:I52" si="0">SUM(H15:H51)</f>
        <v>0</v>
      </c>
      <c r="I52" s="11">
        <f t="shared" si="0"/>
        <v>0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8"/>
  <sheetViews>
    <sheetView topLeftCell="A25" zoomScale="90" zoomScaleNormal="90" workbookViewId="0">
      <selection activeCell="G15" sqref="G15:I51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13.7109375" style="1" customWidth="1" outlineLevel="1"/>
    <col min="11" max="16384" width="9.140625" style="1"/>
  </cols>
  <sheetData>
    <row r="1" spans="1:13" x14ac:dyDescent="0.2">
      <c r="H1" s="42" t="s">
        <v>39</v>
      </c>
      <c r="I1" s="42"/>
    </row>
    <row r="2" spans="1:13" x14ac:dyDescent="0.2">
      <c r="H2" s="42" t="s">
        <v>26</v>
      </c>
      <c r="I2" s="42"/>
    </row>
    <row r="3" spans="1:13" x14ac:dyDescent="0.2">
      <c r="H3" s="42" t="s">
        <v>27</v>
      </c>
      <c r="I3" s="42"/>
    </row>
    <row r="4" spans="1:13" x14ac:dyDescent="0.2">
      <c r="H4" s="42" t="s">
        <v>28</v>
      </c>
      <c r="I4" s="42"/>
    </row>
    <row r="5" spans="1:13" x14ac:dyDescent="0.2">
      <c r="H5" s="42" t="s">
        <v>29</v>
      </c>
      <c r="I5" s="42"/>
    </row>
    <row r="6" spans="1:13" x14ac:dyDescent="0.2">
      <c r="H6" s="42" t="s">
        <v>30</v>
      </c>
      <c r="I6" s="42"/>
    </row>
    <row r="7" spans="1:13" x14ac:dyDescent="0.2">
      <c r="H7" s="42" t="s">
        <v>3</v>
      </c>
      <c r="I7" s="42"/>
    </row>
    <row r="9" spans="1:13" ht="12.75" customHeight="1" x14ac:dyDescent="0.2">
      <c r="A9" s="43" t="s">
        <v>31</v>
      </c>
      <c r="B9" s="43"/>
      <c r="C9" s="43"/>
      <c r="D9" s="43"/>
      <c r="E9" s="43"/>
      <c r="F9" s="43"/>
      <c r="G9" s="43"/>
      <c r="H9" s="43"/>
      <c r="I9" s="43"/>
      <c r="J9" s="2"/>
    </row>
    <row r="10" spans="1:13" ht="30.75" customHeight="1" x14ac:dyDescent="0.2">
      <c r="A10" s="43"/>
      <c r="B10" s="43"/>
      <c r="C10" s="43"/>
      <c r="D10" s="43"/>
      <c r="E10" s="43"/>
      <c r="F10" s="43"/>
      <c r="G10" s="43"/>
      <c r="H10" s="43"/>
      <c r="I10" s="43"/>
      <c r="J10" s="2"/>
    </row>
    <row r="12" spans="1:13" x14ac:dyDescent="0.2">
      <c r="A12" s="44" t="s">
        <v>0</v>
      </c>
      <c r="B12" s="47" t="s">
        <v>1</v>
      </c>
      <c r="C12" s="48" t="s">
        <v>2</v>
      </c>
      <c r="D12" s="47" t="s">
        <v>6</v>
      </c>
      <c r="E12" s="47"/>
      <c r="F12" s="47"/>
      <c r="G12" s="47"/>
      <c r="H12" s="47"/>
      <c r="I12" s="47"/>
    </row>
    <row r="13" spans="1:13" x14ac:dyDescent="0.2">
      <c r="A13" s="45"/>
      <c r="B13" s="47"/>
      <c r="C13" s="49"/>
      <c r="D13" s="3" t="s">
        <v>32</v>
      </c>
      <c r="E13" s="3" t="s">
        <v>33</v>
      </c>
      <c r="F13" s="3" t="s">
        <v>34</v>
      </c>
      <c r="G13" s="47" t="s">
        <v>35</v>
      </c>
      <c r="H13" s="47"/>
      <c r="I13" s="47"/>
    </row>
    <row r="14" spans="1:13" ht="35.25" customHeight="1" x14ac:dyDescent="0.2">
      <c r="A14" s="46"/>
      <c r="B14" s="47"/>
      <c r="C14" s="50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/>
      <c r="H15" s="6"/>
      <c r="I15" s="6"/>
      <c r="J15" s="26">
        <v>55966</v>
      </c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/>
      <c r="H16" s="6"/>
      <c r="I16" s="6"/>
      <c r="J16" s="26">
        <v>15134</v>
      </c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/>
      <c r="H17" s="6"/>
      <c r="I17" s="6"/>
      <c r="J17" s="27">
        <v>429</v>
      </c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/>
      <c r="H18" s="6"/>
      <c r="I18" s="6"/>
      <c r="J18" s="26">
        <v>24150</v>
      </c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/>
      <c r="H19" s="6"/>
      <c r="I19" s="6"/>
      <c r="J19" s="26">
        <v>2921</v>
      </c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/>
      <c r="H20" s="6"/>
      <c r="I20" s="6"/>
      <c r="J20" s="26">
        <v>61907</v>
      </c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/>
      <c r="H21" s="6"/>
      <c r="I21" s="6"/>
      <c r="J21" s="26">
        <v>15881</v>
      </c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/>
      <c r="H22" s="6"/>
      <c r="I22" s="6"/>
      <c r="J22" s="26">
        <v>6556</v>
      </c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/>
      <c r="H23" s="6"/>
      <c r="I23" s="6"/>
      <c r="J23" s="26">
        <v>5268</v>
      </c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/>
      <c r="H24" s="6"/>
      <c r="I24" s="6"/>
      <c r="J24" s="26">
        <v>2778</v>
      </c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/>
      <c r="H25" s="6"/>
      <c r="I25" s="6"/>
      <c r="J25" s="26">
        <v>1710</v>
      </c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/>
      <c r="H26" s="6"/>
      <c r="I26" s="6"/>
      <c r="J26" s="26">
        <v>31912</v>
      </c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/>
      <c r="H27" s="6"/>
      <c r="I27" s="6"/>
      <c r="J27" s="26">
        <v>7691</v>
      </c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/>
      <c r="H28" s="6"/>
      <c r="I28" s="6"/>
      <c r="J28" s="26">
        <v>22790</v>
      </c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/>
      <c r="H29" s="6"/>
      <c r="I29" s="6"/>
      <c r="J29" s="26">
        <v>1232</v>
      </c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/>
      <c r="H30" s="6"/>
      <c r="I30" s="6"/>
      <c r="J30" s="26">
        <v>75272</v>
      </c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/>
      <c r="H31" s="6"/>
      <c r="I31" s="6"/>
      <c r="J31" s="27">
        <v>866</v>
      </c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/>
      <c r="H32" s="6"/>
      <c r="I32" s="6"/>
      <c r="J32" s="26">
        <v>15351</v>
      </c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/>
      <c r="H33" s="6"/>
      <c r="I33" s="6"/>
      <c r="J33" s="26">
        <v>5323</v>
      </c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/>
      <c r="H34" s="6"/>
      <c r="I34" s="6"/>
      <c r="J34" s="27">
        <v>34</v>
      </c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/>
      <c r="H35" s="6"/>
      <c r="I35" s="6"/>
      <c r="J35" s="26">
        <v>48907</v>
      </c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/>
      <c r="H36" s="6"/>
      <c r="I36" s="6"/>
      <c r="J36" s="26">
        <v>59863</v>
      </c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/>
      <c r="H37" s="6"/>
      <c r="I37" s="6"/>
      <c r="J37" s="26">
        <v>95587</v>
      </c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/>
      <c r="H38" s="6"/>
      <c r="I38" s="6"/>
      <c r="J38" s="26">
        <v>42980</v>
      </c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/>
      <c r="H39" s="6"/>
      <c r="I39" s="6"/>
      <c r="J39" s="26">
        <v>49534</v>
      </c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/>
      <c r="H40" s="6"/>
      <c r="I40" s="6"/>
      <c r="J40" s="27">
        <v>98</v>
      </c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/>
      <c r="H41" s="6"/>
      <c r="I41" s="6"/>
      <c r="J41" s="26">
        <v>4475</v>
      </c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/>
      <c r="H42" s="6"/>
      <c r="I42" s="6"/>
      <c r="J42" s="26">
        <v>3908</v>
      </c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/>
      <c r="H43" s="6"/>
      <c r="I43" s="6"/>
      <c r="J43" s="26">
        <v>2867</v>
      </c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/>
      <c r="H44" s="6"/>
      <c r="I44" s="6"/>
      <c r="J44" s="26">
        <v>19001</v>
      </c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/>
      <c r="H45" s="6"/>
      <c r="I45" s="6"/>
      <c r="J45" s="27">
        <v>336</v>
      </c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/>
      <c r="H46" s="6"/>
      <c r="I46" s="6"/>
      <c r="J46" s="26">
        <v>31196</v>
      </c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/>
      <c r="H47" s="6"/>
      <c r="I47" s="6"/>
      <c r="J47" s="26">
        <v>15106</v>
      </c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/>
      <c r="H48" s="6"/>
      <c r="I48" s="6"/>
      <c r="J48" s="26">
        <v>39128</v>
      </c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/>
      <c r="H49" s="6"/>
      <c r="I49" s="6"/>
      <c r="J49" s="26">
        <v>4467</v>
      </c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/>
      <c r="H50" s="6"/>
      <c r="I50" s="6"/>
      <c r="J50" s="26">
        <v>15914</v>
      </c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/>
      <c r="H51" s="6"/>
      <c r="I51" s="6"/>
      <c r="J51" s="26">
        <v>3942</v>
      </c>
      <c r="K51" s="8"/>
      <c r="L51" s="8"/>
      <c r="M51" s="8"/>
    </row>
    <row r="52" spans="1:13" ht="13.5" customHeight="1" x14ac:dyDescent="0.2">
      <c r="A52" s="41" t="s">
        <v>4</v>
      </c>
      <c r="B52" s="41"/>
      <c r="C52" s="10" t="s">
        <v>40</v>
      </c>
      <c r="D52" s="11" t="s">
        <v>66</v>
      </c>
      <c r="E52" s="11" t="s">
        <v>66</v>
      </c>
      <c r="F52" s="11" t="s">
        <v>66</v>
      </c>
      <c r="G52" s="11">
        <f t="shared" ref="G52:I52" si="0">SUM(G15:G51)</f>
        <v>0</v>
      </c>
      <c r="H52" s="11">
        <f t="shared" si="0"/>
        <v>0</v>
      </c>
      <c r="I52" s="11">
        <f t="shared" si="0"/>
        <v>0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8"/>
  <sheetViews>
    <sheetView topLeftCell="A22" zoomScale="90" zoomScaleNormal="90" workbookViewId="0">
      <selection activeCell="G15" sqref="G15:I51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hidden="1" customWidth="1" outlineLevel="1"/>
    <col min="11" max="11" width="9.140625" style="1" collapsed="1"/>
    <col min="12" max="16384" width="9.140625" style="1"/>
  </cols>
  <sheetData>
    <row r="1" spans="1:13" x14ac:dyDescent="0.2">
      <c r="H1" s="42" t="s">
        <v>39</v>
      </c>
      <c r="I1" s="42"/>
    </row>
    <row r="2" spans="1:13" x14ac:dyDescent="0.2">
      <c r="H2" s="42" t="s">
        <v>26</v>
      </c>
      <c r="I2" s="42"/>
    </row>
    <row r="3" spans="1:13" x14ac:dyDescent="0.2">
      <c r="H3" s="42" t="s">
        <v>27</v>
      </c>
      <c r="I3" s="42"/>
    </row>
    <row r="4" spans="1:13" x14ac:dyDescent="0.2">
      <c r="H4" s="42" t="s">
        <v>28</v>
      </c>
      <c r="I4" s="42"/>
    </row>
    <row r="5" spans="1:13" x14ac:dyDescent="0.2">
      <c r="H5" s="42" t="s">
        <v>29</v>
      </c>
      <c r="I5" s="42"/>
    </row>
    <row r="6" spans="1:13" x14ac:dyDescent="0.2">
      <c r="H6" s="42" t="s">
        <v>30</v>
      </c>
      <c r="I6" s="42"/>
    </row>
    <row r="7" spans="1:13" x14ac:dyDescent="0.2">
      <c r="H7" s="42" t="s">
        <v>3</v>
      </c>
      <c r="I7" s="42"/>
    </row>
    <row r="9" spans="1:13" ht="12.75" customHeight="1" x14ac:dyDescent="0.2">
      <c r="A9" s="43" t="s">
        <v>31</v>
      </c>
      <c r="B9" s="43"/>
      <c r="C9" s="43"/>
      <c r="D9" s="43"/>
      <c r="E9" s="43"/>
      <c r="F9" s="43"/>
      <c r="G9" s="43"/>
      <c r="H9" s="43"/>
      <c r="I9" s="43"/>
      <c r="J9" s="2"/>
    </row>
    <row r="10" spans="1:13" ht="30.75" customHeight="1" x14ac:dyDescent="0.2">
      <c r="A10" s="43"/>
      <c r="B10" s="43"/>
      <c r="C10" s="43"/>
      <c r="D10" s="43"/>
      <c r="E10" s="43"/>
      <c r="F10" s="43"/>
      <c r="G10" s="43"/>
      <c r="H10" s="43"/>
      <c r="I10" s="43"/>
      <c r="J10" s="2"/>
    </row>
    <row r="12" spans="1:13" x14ac:dyDescent="0.2">
      <c r="A12" s="44" t="s">
        <v>0</v>
      </c>
      <c r="B12" s="47" t="s">
        <v>1</v>
      </c>
      <c r="C12" s="48" t="s">
        <v>2</v>
      </c>
      <c r="D12" s="47" t="s">
        <v>8</v>
      </c>
      <c r="E12" s="47"/>
      <c r="F12" s="47"/>
      <c r="G12" s="47"/>
      <c r="H12" s="47"/>
      <c r="I12" s="47"/>
    </row>
    <row r="13" spans="1:13" x14ac:dyDescent="0.2">
      <c r="A13" s="45"/>
      <c r="B13" s="47"/>
      <c r="C13" s="49"/>
      <c r="D13" s="3" t="s">
        <v>32</v>
      </c>
      <c r="E13" s="3" t="s">
        <v>33</v>
      </c>
      <c r="F13" s="3" t="s">
        <v>34</v>
      </c>
      <c r="G13" s="47" t="s">
        <v>35</v>
      </c>
      <c r="H13" s="47"/>
      <c r="I13" s="47"/>
    </row>
    <row r="14" spans="1:13" ht="28.5" customHeight="1" x14ac:dyDescent="0.2">
      <c r="A14" s="46"/>
      <c r="B14" s="47"/>
      <c r="C14" s="50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/>
      <c r="H15" s="6"/>
      <c r="I15" s="6"/>
      <c r="J15" s="7">
        <v>49849</v>
      </c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/>
      <c r="H16" s="6"/>
      <c r="I16" s="6"/>
      <c r="J16" s="7">
        <v>11878</v>
      </c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/>
      <c r="H17" s="6"/>
      <c r="I17" s="6"/>
      <c r="J17" s="7">
        <v>238</v>
      </c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/>
      <c r="H18" s="6"/>
      <c r="I18" s="6"/>
      <c r="J18" s="7">
        <v>17730</v>
      </c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/>
      <c r="H19" s="6"/>
      <c r="I19" s="6"/>
      <c r="J19" s="7">
        <v>2315</v>
      </c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/>
      <c r="H20" s="6"/>
      <c r="I20" s="6"/>
      <c r="J20" s="7">
        <v>52082</v>
      </c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/>
      <c r="H21" s="6"/>
      <c r="I21" s="6"/>
      <c r="J21" s="7">
        <v>13952</v>
      </c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/>
      <c r="H22" s="6"/>
      <c r="I22" s="6"/>
      <c r="J22" s="7">
        <v>4414</v>
      </c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/>
      <c r="H23" s="6"/>
      <c r="I23" s="6"/>
      <c r="J23" s="7">
        <v>4635</v>
      </c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/>
      <c r="H24" s="6"/>
      <c r="I24" s="6"/>
      <c r="J24" s="7">
        <v>2252</v>
      </c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/>
      <c r="H25" s="6"/>
      <c r="I25" s="6"/>
      <c r="J25" s="7">
        <v>3265</v>
      </c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/>
      <c r="H26" s="6"/>
      <c r="I26" s="6"/>
      <c r="J26" s="7">
        <v>30827</v>
      </c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/>
      <c r="H27" s="6"/>
      <c r="I27" s="6"/>
      <c r="J27" s="7">
        <v>5897</v>
      </c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/>
      <c r="H28" s="6"/>
      <c r="I28" s="6"/>
      <c r="J28" s="7">
        <v>16318</v>
      </c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/>
      <c r="H29" s="6"/>
      <c r="I29" s="6"/>
      <c r="J29" s="7">
        <v>658</v>
      </c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/>
      <c r="H30" s="6"/>
      <c r="I30" s="6"/>
      <c r="J30" s="7">
        <v>73764</v>
      </c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/>
      <c r="H31" s="6"/>
      <c r="I31" s="6"/>
      <c r="J31" s="7">
        <v>338</v>
      </c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/>
      <c r="H32" s="6"/>
      <c r="I32" s="6"/>
      <c r="J32" s="7">
        <v>20513</v>
      </c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/>
      <c r="H33" s="6"/>
      <c r="I33" s="6"/>
      <c r="J33" s="7">
        <v>2162</v>
      </c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/>
      <c r="H34" s="6"/>
      <c r="I34" s="6"/>
      <c r="J34" s="7">
        <v>19</v>
      </c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/>
      <c r="H35" s="6"/>
      <c r="I35" s="6"/>
      <c r="J35" s="7">
        <v>33140</v>
      </c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/>
      <c r="H36" s="6"/>
      <c r="I36" s="6"/>
      <c r="J36" s="7">
        <v>45084</v>
      </c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/>
      <c r="H37" s="6"/>
      <c r="I37" s="6"/>
      <c r="J37" s="7">
        <v>79542</v>
      </c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/>
      <c r="H38" s="6"/>
      <c r="I38" s="6"/>
      <c r="J38" s="7">
        <v>37595</v>
      </c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/>
      <c r="H39" s="6"/>
      <c r="I39" s="6"/>
      <c r="J39" s="7">
        <v>45855</v>
      </c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/>
      <c r="H40" s="6"/>
      <c r="I40" s="6"/>
      <c r="J40" s="7"/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/>
      <c r="H41" s="6"/>
      <c r="I41" s="6"/>
      <c r="J41" s="7">
        <v>3481</v>
      </c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/>
      <c r="H42" s="6"/>
      <c r="I42" s="6"/>
      <c r="J42" s="7">
        <v>3128</v>
      </c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/>
      <c r="H43" s="6"/>
      <c r="I43" s="6"/>
      <c r="J43" s="7">
        <v>2363</v>
      </c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/>
      <c r="H44" s="6"/>
      <c r="I44" s="6"/>
      <c r="J44" s="7">
        <v>13704</v>
      </c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/>
      <c r="H45" s="6"/>
      <c r="I45" s="6"/>
      <c r="J45" s="7">
        <v>105</v>
      </c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/>
      <c r="H46" s="6"/>
      <c r="I46" s="6"/>
      <c r="J46" s="7">
        <v>21719</v>
      </c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/>
      <c r="H47" s="6"/>
      <c r="I47" s="6"/>
      <c r="J47" s="7">
        <v>12591</v>
      </c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/>
      <c r="H48" s="6"/>
      <c r="I48" s="6"/>
      <c r="J48" s="7">
        <v>32268</v>
      </c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/>
      <c r="H49" s="6"/>
      <c r="I49" s="6"/>
      <c r="J49" s="7">
        <v>3149</v>
      </c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/>
      <c r="H50" s="6"/>
      <c r="I50" s="6"/>
      <c r="J50" s="7">
        <v>15287</v>
      </c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/>
      <c r="H51" s="6"/>
      <c r="I51" s="6"/>
      <c r="J51" s="7">
        <v>2861</v>
      </c>
      <c r="K51" s="8"/>
      <c r="L51" s="8"/>
      <c r="M51" s="8"/>
    </row>
    <row r="52" spans="1:13" ht="13.5" customHeight="1" x14ac:dyDescent="0.2">
      <c r="A52" s="41" t="s">
        <v>4</v>
      </c>
      <c r="B52" s="41"/>
      <c r="C52" s="10" t="s">
        <v>40</v>
      </c>
      <c r="D52" s="11" t="s">
        <v>66</v>
      </c>
      <c r="E52" s="11" t="s">
        <v>66</v>
      </c>
      <c r="F52" s="11" t="s">
        <v>66</v>
      </c>
      <c r="G52" s="11">
        <f t="shared" ref="G52:I52" si="0">SUM(G15:G51)</f>
        <v>0</v>
      </c>
      <c r="H52" s="11">
        <v>315824</v>
      </c>
      <c r="I52" s="11">
        <f t="shared" si="0"/>
        <v>0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8"/>
  <sheetViews>
    <sheetView zoomScale="90" zoomScaleNormal="90" workbookViewId="0">
      <selection activeCell="G15" sqref="G15:I51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8" width="18.7109375" style="1" customWidth="1"/>
    <col min="9" max="9" width="21.42578125" style="1" customWidth="1"/>
    <col min="10" max="10" width="15.42578125" style="1" hidden="1" customWidth="1" outlineLevel="1"/>
    <col min="11" max="11" width="9.140625" style="1" collapsed="1"/>
    <col min="12" max="16384" width="9.140625" style="1"/>
  </cols>
  <sheetData>
    <row r="1" spans="1:12" x14ac:dyDescent="0.2">
      <c r="H1" s="42" t="s">
        <v>39</v>
      </c>
      <c r="I1" s="42"/>
    </row>
    <row r="2" spans="1:12" x14ac:dyDescent="0.2">
      <c r="H2" s="42" t="s">
        <v>26</v>
      </c>
      <c r="I2" s="42"/>
    </row>
    <row r="3" spans="1:12" x14ac:dyDescent="0.2">
      <c r="H3" s="42" t="s">
        <v>27</v>
      </c>
      <c r="I3" s="42"/>
    </row>
    <row r="4" spans="1:12" x14ac:dyDescent="0.2">
      <c r="H4" s="42" t="s">
        <v>28</v>
      </c>
      <c r="I4" s="42"/>
    </row>
    <row r="5" spans="1:12" x14ac:dyDescent="0.2">
      <c r="H5" s="42" t="s">
        <v>29</v>
      </c>
      <c r="I5" s="42"/>
    </row>
    <row r="6" spans="1:12" x14ac:dyDescent="0.2">
      <c r="H6" s="42" t="s">
        <v>30</v>
      </c>
      <c r="I6" s="42"/>
    </row>
    <row r="7" spans="1:12" x14ac:dyDescent="0.2">
      <c r="H7" s="42" t="s">
        <v>3</v>
      </c>
      <c r="I7" s="42"/>
    </row>
    <row r="9" spans="1:12" ht="12.75" customHeight="1" x14ac:dyDescent="0.2">
      <c r="A9" s="43" t="s">
        <v>31</v>
      </c>
      <c r="B9" s="43"/>
      <c r="C9" s="43"/>
      <c r="D9" s="43"/>
      <c r="E9" s="43"/>
      <c r="F9" s="43"/>
      <c r="G9" s="43"/>
      <c r="H9" s="43"/>
      <c r="I9" s="43"/>
      <c r="J9" s="2"/>
    </row>
    <row r="10" spans="1:12" ht="30.75" customHeight="1" x14ac:dyDescent="0.2">
      <c r="A10" s="43"/>
      <c r="B10" s="43"/>
      <c r="C10" s="43"/>
      <c r="D10" s="43"/>
      <c r="E10" s="43"/>
      <c r="F10" s="43"/>
      <c r="G10" s="43"/>
      <c r="H10" s="43"/>
      <c r="I10" s="43"/>
      <c r="J10" s="2"/>
    </row>
    <row r="12" spans="1:12" x14ac:dyDescent="0.2">
      <c r="A12" s="44" t="s">
        <v>0</v>
      </c>
      <c r="B12" s="47" t="s">
        <v>1</v>
      </c>
      <c r="C12" s="48" t="s">
        <v>2</v>
      </c>
      <c r="D12" s="47" t="s">
        <v>67</v>
      </c>
      <c r="E12" s="47"/>
      <c r="F12" s="47"/>
      <c r="G12" s="47"/>
      <c r="H12" s="47"/>
      <c r="I12" s="47"/>
    </row>
    <row r="13" spans="1:12" x14ac:dyDescent="0.2">
      <c r="A13" s="45"/>
      <c r="B13" s="47"/>
      <c r="C13" s="49"/>
      <c r="D13" s="3" t="s">
        <v>32</v>
      </c>
      <c r="E13" s="3" t="s">
        <v>33</v>
      </c>
      <c r="F13" s="3" t="s">
        <v>34</v>
      </c>
      <c r="G13" s="47" t="s">
        <v>35</v>
      </c>
      <c r="H13" s="47"/>
      <c r="I13" s="47"/>
    </row>
    <row r="14" spans="1:12" ht="28.5" customHeight="1" x14ac:dyDescent="0.2">
      <c r="A14" s="46"/>
      <c r="B14" s="47"/>
      <c r="C14" s="50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2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/>
      <c r="H15" s="6"/>
      <c r="I15" s="6"/>
      <c r="J15" s="29">
        <v>36238</v>
      </c>
      <c r="K15" s="8"/>
      <c r="L15" s="8"/>
    </row>
    <row r="16" spans="1:12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/>
      <c r="H16" s="6"/>
      <c r="I16" s="6"/>
      <c r="J16" s="29">
        <v>9335</v>
      </c>
      <c r="K16" s="8"/>
      <c r="L16" s="8"/>
    </row>
    <row r="17" spans="1:12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/>
      <c r="H17" s="6"/>
      <c r="I17" s="6"/>
      <c r="J17" s="30">
        <v>158</v>
      </c>
      <c r="K17" s="8"/>
      <c r="L17" s="8"/>
    </row>
    <row r="18" spans="1:12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/>
      <c r="H18" s="6"/>
      <c r="I18" s="6"/>
      <c r="J18" s="29">
        <v>11517</v>
      </c>
      <c r="K18" s="8"/>
      <c r="L18" s="8"/>
    </row>
    <row r="19" spans="1:12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/>
      <c r="H19" s="6"/>
      <c r="I19" s="6"/>
      <c r="J19" s="29">
        <v>2082</v>
      </c>
      <c r="K19" s="8"/>
      <c r="L19" s="8"/>
    </row>
    <row r="20" spans="1:12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/>
      <c r="H20" s="6"/>
      <c r="I20" s="6"/>
      <c r="J20" s="29">
        <v>44572</v>
      </c>
      <c r="K20" s="8"/>
      <c r="L20" s="8"/>
    </row>
    <row r="21" spans="1:12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/>
      <c r="H21" s="6"/>
      <c r="I21" s="6"/>
      <c r="J21" s="29">
        <v>11767</v>
      </c>
      <c r="K21" s="8"/>
      <c r="L21" s="8"/>
    </row>
    <row r="22" spans="1:12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/>
      <c r="H22" s="6"/>
      <c r="I22" s="6"/>
      <c r="J22" s="30">
        <v>558</v>
      </c>
      <c r="K22" s="8"/>
      <c r="L22" s="8"/>
    </row>
    <row r="23" spans="1:12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/>
      <c r="H23" s="6"/>
      <c r="I23" s="6"/>
      <c r="J23" s="29">
        <v>3121</v>
      </c>
      <c r="K23" s="8"/>
      <c r="L23" s="8"/>
    </row>
    <row r="24" spans="1:12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/>
      <c r="H24" s="6"/>
      <c r="I24" s="6"/>
      <c r="J24" s="29">
        <v>1211</v>
      </c>
      <c r="K24" s="8"/>
      <c r="L24" s="8"/>
    </row>
    <row r="25" spans="1:12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/>
      <c r="H25" s="6"/>
      <c r="I25" s="6"/>
      <c r="J25" s="29">
        <v>2450</v>
      </c>
      <c r="K25" s="8"/>
      <c r="L25" s="8"/>
    </row>
    <row r="26" spans="1:12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/>
      <c r="H26" s="6"/>
      <c r="I26" s="6"/>
      <c r="J26" s="29">
        <v>21367</v>
      </c>
      <c r="K26" s="8"/>
      <c r="L26" s="8"/>
    </row>
    <row r="27" spans="1:12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/>
      <c r="H27" s="6"/>
      <c r="I27" s="6"/>
      <c r="J27" s="29">
        <v>3332</v>
      </c>
      <c r="K27" s="8"/>
      <c r="L27" s="8"/>
    </row>
    <row r="28" spans="1:12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/>
      <c r="H28" s="6"/>
      <c r="I28" s="6"/>
      <c r="J28" s="29">
        <v>16388</v>
      </c>
      <c r="K28" s="8"/>
      <c r="L28" s="8"/>
    </row>
    <row r="29" spans="1:12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/>
      <c r="H29" s="6"/>
      <c r="I29" s="6"/>
      <c r="J29" s="30">
        <v>549</v>
      </c>
      <c r="K29" s="8"/>
      <c r="L29" s="8"/>
    </row>
    <row r="30" spans="1:12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/>
      <c r="H30" s="6"/>
      <c r="I30" s="6"/>
      <c r="J30" s="29">
        <v>64885</v>
      </c>
      <c r="K30" s="8"/>
      <c r="L30" s="8"/>
    </row>
    <row r="31" spans="1:12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/>
      <c r="H31" s="6"/>
      <c r="I31" s="6"/>
      <c r="J31" s="30">
        <v>410</v>
      </c>
      <c r="K31" s="8"/>
      <c r="L31" s="8"/>
    </row>
    <row r="32" spans="1:12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/>
      <c r="H32" s="6"/>
      <c r="I32" s="6"/>
      <c r="J32" s="29">
        <v>15645</v>
      </c>
      <c r="K32" s="8"/>
      <c r="L32" s="8"/>
    </row>
    <row r="33" spans="1:12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/>
      <c r="H33" s="6"/>
      <c r="I33" s="6"/>
      <c r="J33" s="30">
        <v>954</v>
      </c>
      <c r="K33" s="8"/>
      <c r="L33" s="8"/>
    </row>
    <row r="34" spans="1:12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/>
      <c r="H34" s="6"/>
      <c r="I34" s="6"/>
      <c r="J34" s="30">
        <v>21</v>
      </c>
      <c r="K34" s="8"/>
      <c r="L34" s="8"/>
    </row>
    <row r="35" spans="1:12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/>
      <c r="H35" s="6"/>
      <c r="I35" s="6"/>
      <c r="J35" s="29">
        <v>27171</v>
      </c>
      <c r="K35" s="8"/>
      <c r="L35" s="8"/>
    </row>
    <row r="36" spans="1:12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/>
      <c r="H36" s="6"/>
      <c r="I36" s="6"/>
      <c r="J36" s="29">
        <v>36029</v>
      </c>
      <c r="K36" s="8"/>
      <c r="L36" s="8"/>
    </row>
    <row r="37" spans="1:12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/>
      <c r="H37" s="6"/>
      <c r="I37" s="6"/>
      <c r="J37" s="29">
        <v>61705</v>
      </c>
      <c r="K37" s="8"/>
      <c r="L37" s="8"/>
    </row>
    <row r="38" spans="1:12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/>
      <c r="H38" s="6"/>
      <c r="I38" s="6"/>
      <c r="J38" s="29">
        <v>29986</v>
      </c>
      <c r="K38" s="8"/>
      <c r="L38" s="8"/>
    </row>
    <row r="39" spans="1:12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/>
      <c r="H39" s="6"/>
      <c r="I39" s="6"/>
      <c r="J39" s="29">
        <v>36161</v>
      </c>
      <c r="K39" s="8"/>
      <c r="L39" s="8"/>
    </row>
    <row r="40" spans="1:12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/>
      <c r="H40" s="6"/>
      <c r="I40" s="6"/>
      <c r="K40" s="8"/>
      <c r="L40" s="8"/>
    </row>
    <row r="41" spans="1:12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/>
      <c r="H41" s="6"/>
      <c r="I41" s="6"/>
      <c r="J41" s="29">
        <v>2377</v>
      </c>
      <c r="K41" s="8"/>
      <c r="L41" s="8"/>
    </row>
    <row r="42" spans="1:12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/>
      <c r="H42" s="6"/>
      <c r="I42" s="6"/>
      <c r="J42" s="29">
        <v>3402</v>
      </c>
      <c r="K42" s="8"/>
      <c r="L42" s="8"/>
    </row>
    <row r="43" spans="1:12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/>
      <c r="H43" s="6"/>
      <c r="I43" s="6"/>
      <c r="J43" s="30">
        <v>689</v>
      </c>
      <c r="K43" s="8"/>
      <c r="L43" s="8"/>
    </row>
    <row r="44" spans="1:12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/>
      <c r="H44" s="6"/>
      <c r="I44" s="6"/>
      <c r="J44" s="29">
        <v>20214</v>
      </c>
      <c r="K44" s="8"/>
      <c r="L44" s="8"/>
    </row>
    <row r="45" spans="1:12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/>
      <c r="H45" s="6"/>
      <c r="I45" s="6"/>
      <c r="J45" s="30">
        <v>11</v>
      </c>
      <c r="K45" s="8"/>
      <c r="L45" s="8"/>
    </row>
    <row r="46" spans="1:12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/>
      <c r="H46" s="6"/>
      <c r="I46" s="6"/>
      <c r="J46" s="29">
        <v>20841</v>
      </c>
      <c r="K46" s="8"/>
      <c r="L46" s="8"/>
    </row>
    <row r="47" spans="1:12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/>
      <c r="H47" s="6"/>
      <c r="I47" s="6"/>
      <c r="J47" s="29">
        <v>8549</v>
      </c>
      <c r="K47" s="8"/>
      <c r="L47" s="8"/>
    </row>
    <row r="48" spans="1:12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/>
      <c r="H48" s="6"/>
      <c r="I48" s="6"/>
      <c r="J48" s="29">
        <v>26275</v>
      </c>
      <c r="K48" s="8"/>
      <c r="L48" s="8"/>
    </row>
    <row r="49" spans="1:12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/>
      <c r="H49" s="6"/>
      <c r="I49" s="6"/>
      <c r="J49" s="29">
        <v>1606</v>
      </c>
      <c r="K49" s="8"/>
      <c r="L49" s="8"/>
    </row>
    <row r="50" spans="1:12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/>
      <c r="H50" s="6"/>
      <c r="I50" s="6"/>
      <c r="J50" s="29">
        <v>9858</v>
      </c>
      <c r="K50" s="8"/>
      <c r="L50" s="8"/>
    </row>
    <row r="51" spans="1:12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/>
      <c r="H51" s="6"/>
      <c r="I51" s="6"/>
      <c r="J51" s="29">
        <v>2431</v>
      </c>
      <c r="K51" s="8"/>
      <c r="L51" s="8"/>
    </row>
    <row r="52" spans="1:12" ht="13.5" customHeight="1" x14ac:dyDescent="0.2">
      <c r="A52" s="41" t="s">
        <v>4</v>
      </c>
      <c r="B52" s="41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0</v>
      </c>
      <c r="H52" s="11">
        <f t="shared" ref="H52" si="0">SUM(H15:H51)</f>
        <v>0</v>
      </c>
      <c r="I52" s="11">
        <f>SUM(I15:I51)</f>
        <v>0</v>
      </c>
    </row>
    <row r="53" spans="1:12" x14ac:dyDescent="0.2">
      <c r="G53" s="12"/>
      <c r="H53" s="12"/>
      <c r="I53" s="12"/>
      <c r="J53" s="7"/>
    </row>
    <row r="54" spans="1:12" x14ac:dyDescent="0.2">
      <c r="G54" s="12"/>
      <c r="H54" s="12"/>
      <c r="I54" s="12"/>
    </row>
    <row r="58" spans="1:12" x14ac:dyDescent="0.2">
      <c r="C58" s="13"/>
      <c r="D58" s="13"/>
      <c r="E58" s="13"/>
      <c r="F58" s="13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8"/>
  <sheetViews>
    <sheetView zoomScale="90" zoomScaleNormal="90" workbookViewId="0">
      <selection activeCell="G15" sqref="G15:I51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12.28515625" style="1" hidden="1" customWidth="1" outlineLevel="1"/>
    <col min="11" max="11" width="13.28515625" style="1" customWidth="1" collapsed="1"/>
    <col min="12" max="12" width="10.42578125" style="1" customWidth="1"/>
    <col min="13" max="16384" width="9.140625" style="1"/>
  </cols>
  <sheetData>
    <row r="1" spans="1:13" x14ac:dyDescent="0.2">
      <c r="H1" s="42" t="s">
        <v>39</v>
      </c>
      <c r="I1" s="42"/>
    </row>
    <row r="2" spans="1:13" x14ac:dyDescent="0.2">
      <c r="H2" s="42" t="s">
        <v>26</v>
      </c>
      <c r="I2" s="42"/>
    </row>
    <row r="3" spans="1:13" x14ac:dyDescent="0.2">
      <c r="H3" s="42" t="s">
        <v>27</v>
      </c>
      <c r="I3" s="42"/>
    </row>
    <row r="4" spans="1:13" x14ac:dyDescent="0.2">
      <c r="H4" s="42" t="s">
        <v>28</v>
      </c>
      <c r="I4" s="42"/>
    </row>
    <row r="5" spans="1:13" x14ac:dyDescent="0.2">
      <c r="H5" s="42" t="s">
        <v>29</v>
      </c>
      <c r="I5" s="42"/>
    </row>
    <row r="6" spans="1:13" x14ac:dyDescent="0.2">
      <c r="H6" s="42" t="s">
        <v>30</v>
      </c>
      <c r="I6" s="42"/>
    </row>
    <row r="7" spans="1:13" x14ac:dyDescent="0.2">
      <c r="H7" s="42" t="s">
        <v>3</v>
      </c>
      <c r="I7" s="42"/>
    </row>
    <row r="9" spans="1:13" ht="12.75" customHeight="1" x14ac:dyDescent="0.2">
      <c r="A9" s="43" t="s">
        <v>31</v>
      </c>
      <c r="B9" s="43"/>
      <c r="C9" s="43"/>
      <c r="D9" s="43"/>
      <c r="E9" s="43"/>
      <c r="F9" s="43"/>
      <c r="G9" s="43"/>
      <c r="H9" s="43"/>
      <c r="I9" s="43"/>
      <c r="J9" s="2"/>
    </row>
    <row r="10" spans="1:13" ht="30.75" customHeight="1" x14ac:dyDescent="0.2">
      <c r="A10" s="43"/>
      <c r="B10" s="43"/>
      <c r="C10" s="43"/>
      <c r="D10" s="43"/>
      <c r="E10" s="43"/>
      <c r="F10" s="43"/>
      <c r="G10" s="43"/>
      <c r="H10" s="43"/>
      <c r="I10" s="43"/>
      <c r="J10" s="2"/>
    </row>
    <row r="12" spans="1:13" x14ac:dyDescent="0.2">
      <c r="A12" s="44" t="s">
        <v>0</v>
      </c>
      <c r="B12" s="47" t="s">
        <v>1</v>
      </c>
      <c r="C12" s="48" t="s">
        <v>2</v>
      </c>
      <c r="D12" s="47" t="s">
        <v>68</v>
      </c>
      <c r="E12" s="47"/>
      <c r="F12" s="47"/>
      <c r="G12" s="47"/>
      <c r="H12" s="47"/>
      <c r="I12" s="47"/>
    </row>
    <row r="13" spans="1:13" x14ac:dyDescent="0.2">
      <c r="A13" s="45"/>
      <c r="B13" s="47"/>
      <c r="C13" s="49"/>
      <c r="D13" s="3" t="s">
        <v>32</v>
      </c>
      <c r="E13" s="3" t="s">
        <v>33</v>
      </c>
      <c r="F13" s="3" t="s">
        <v>34</v>
      </c>
      <c r="G13" s="47" t="s">
        <v>35</v>
      </c>
      <c r="H13" s="47"/>
      <c r="I13" s="47"/>
    </row>
    <row r="14" spans="1:13" ht="28.5" customHeight="1" x14ac:dyDescent="0.2">
      <c r="A14" s="46"/>
      <c r="B14" s="47"/>
      <c r="C14" s="50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/>
      <c r="H15" s="6"/>
      <c r="I15" s="6"/>
      <c r="J15" s="17">
        <f>30313+1</f>
        <v>30314</v>
      </c>
      <c r="K15" s="16"/>
      <c r="L15" s="17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/>
      <c r="H16" s="6"/>
      <c r="I16" s="6"/>
      <c r="J16" s="17">
        <v>4799</v>
      </c>
      <c r="K16" s="16"/>
      <c r="L16" s="17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/>
      <c r="H17" s="6"/>
      <c r="I17" s="6"/>
      <c r="J17" s="18">
        <v>127</v>
      </c>
      <c r="K17" s="16"/>
      <c r="L17" s="1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/>
      <c r="H18" s="6"/>
      <c r="I18" s="6"/>
      <c r="J18" s="17">
        <v>17692</v>
      </c>
      <c r="K18" s="16"/>
      <c r="L18" s="17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/>
      <c r="H19" s="6"/>
      <c r="I19" s="6"/>
      <c r="J19" s="17">
        <v>1471</v>
      </c>
      <c r="K19" s="16"/>
      <c r="L19" s="17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/>
      <c r="H20" s="6"/>
      <c r="I20" s="6"/>
      <c r="J20" s="17">
        <v>32672</v>
      </c>
      <c r="K20" s="16"/>
      <c r="L20" s="17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/>
      <c r="H21" s="6"/>
      <c r="I21" s="6"/>
      <c r="J21" s="17">
        <v>6561</v>
      </c>
      <c r="K21" s="16"/>
      <c r="L21" s="17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/>
      <c r="H22" s="6"/>
      <c r="I22" s="6"/>
      <c r="J22" s="17">
        <v>2457</v>
      </c>
      <c r="K22" s="16"/>
      <c r="L22" s="1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/>
      <c r="H23" s="6"/>
      <c r="I23" s="6"/>
      <c r="J23" s="17">
        <v>1414</v>
      </c>
      <c r="K23" s="16"/>
      <c r="L23" s="17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/>
      <c r="H24" s="6"/>
      <c r="I24" s="6"/>
      <c r="J24" s="18">
        <v>743</v>
      </c>
      <c r="K24" s="16"/>
      <c r="L24" s="1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/>
      <c r="H25" s="6"/>
      <c r="I25" s="6"/>
      <c r="J25" s="17">
        <v>1940</v>
      </c>
      <c r="K25" s="16"/>
      <c r="L25" s="17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/>
      <c r="H26" s="6"/>
      <c r="I26" s="6"/>
      <c r="J26" s="17">
        <v>17795</v>
      </c>
      <c r="K26" s="16"/>
      <c r="L26" s="17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/>
      <c r="H27" s="6"/>
      <c r="I27" s="6"/>
      <c r="J27" s="17">
        <v>2093</v>
      </c>
      <c r="K27" s="16"/>
      <c r="L27" s="17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/>
      <c r="H28" s="6"/>
      <c r="I28" s="6"/>
      <c r="J28" s="17">
        <v>9751</v>
      </c>
      <c r="K28" s="16"/>
      <c r="L28" s="17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/>
      <c r="H29" s="6"/>
      <c r="I29" s="6"/>
      <c r="J29" s="18">
        <v>376</v>
      </c>
      <c r="K29" s="16"/>
      <c r="L29" s="1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/>
      <c r="H30" s="6"/>
      <c r="I30" s="6"/>
      <c r="J30" s="17">
        <v>53153</v>
      </c>
      <c r="K30" s="16"/>
      <c r="L30" s="17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/>
      <c r="H31" s="6"/>
      <c r="I31" s="6"/>
      <c r="J31" s="18">
        <v>616</v>
      </c>
      <c r="K31" s="16"/>
      <c r="L31" s="1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/>
      <c r="H32" s="6"/>
      <c r="I32" s="6"/>
      <c r="J32" s="17">
        <v>12043</v>
      </c>
      <c r="K32" s="16"/>
      <c r="L32" s="17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/>
      <c r="H33" s="6"/>
      <c r="I33" s="6"/>
      <c r="J33" s="18">
        <v>931</v>
      </c>
      <c r="K33" s="16"/>
      <c r="L33" s="17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/>
      <c r="H34" s="6"/>
      <c r="I34" s="6"/>
      <c r="J34" s="18">
        <v>21</v>
      </c>
      <c r="K34" s="16"/>
      <c r="L34" s="1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/>
      <c r="H35" s="6"/>
      <c r="I35" s="6"/>
      <c r="J35" s="17">
        <v>17288</v>
      </c>
      <c r="K35" s="16"/>
      <c r="L35" s="17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/>
      <c r="H36" s="6"/>
      <c r="I36" s="6"/>
      <c r="J36" s="17">
        <v>29788</v>
      </c>
      <c r="K36" s="16"/>
      <c r="L36" s="17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/>
      <c r="H37" s="6"/>
      <c r="I37" s="6"/>
      <c r="J37" s="17">
        <v>40616</v>
      </c>
      <c r="K37" s="16"/>
      <c r="L37" s="17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/>
      <c r="H38" s="6"/>
      <c r="I38" s="6"/>
      <c r="J38" s="17">
        <v>21126</v>
      </c>
      <c r="K38" s="16"/>
      <c r="L38" s="17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/>
      <c r="H39" s="6"/>
      <c r="I39" s="6"/>
      <c r="J39" s="17">
        <v>23720</v>
      </c>
      <c r="K39" s="16"/>
      <c r="L39" s="17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/>
      <c r="H40" s="6"/>
      <c r="I40" s="6"/>
      <c r="J40" s="17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/>
      <c r="H41" s="6"/>
      <c r="I41" s="6"/>
      <c r="J41" s="17">
        <v>1611</v>
      </c>
      <c r="K41" s="16"/>
      <c r="L41" s="1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/>
      <c r="H42" s="6"/>
      <c r="I42" s="6"/>
      <c r="J42" s="17">
        <v>2153</v>
      </c>
      <c r="K42" s="16"/>
      <c r="L42" s="17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/>
      <c r="H43" s="6"/>
      <c r="I43" s="6"/>
      <c r="J43" s="18">
        <v>275</v>
      </c>
      <c r="K43" s="16"/>
      <c r="L43" s="1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/>
      <c r="H44" s="6"/>
      <c r="I44" s="6"/>
      <c r="J44" s="17">
        <v>10516</v>
      </c>
      <c r="K44" s="16"/>
      <c r="L44" s="17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/>
      <c r="H45" s="6"/>
      <c r="I45" s="6"/>
      <c r="J45" s="18">
        <v>27</v>
      </c>
      <c r="K45" s="16"/>
      <c r="L45" s="1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/>
      <c r="H46" s="6"/>
      <c r="I46" s="6"/>
      <c r="J46" s="17">
        <v>21476</v>
      </c>
      <c r="K46" s="16"/>
      <c r="L46" s="17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/>
      <c r="H47" s="6"/>
      <c r="I47" s="6"/>
      <c r="J47" s="17">
        <v>6622</v>
      </c>
      <c r="K47" s="16"/>
      <c r="L47" s="17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/>
      <c r="H48" s="6"/>
      <c r="I48" s="6"/>
      <c r="J48" s="17">
        <v>14114</v>
      </c>
      <c r="K48" s="16"/>
      <c r="L48" s="17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/>
      <c r="H49" s="6"/>
      <c r="I49" s="6"/>
      <c r="J49" s="17">
        <v>1050</v>
      </c>
      <c r="K49" s="16"/>
      <c r="L49" s="17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/>
      <c r="H50" s="6"/>
      <c r="I50" s="6"/>
      <c r="J50" s="17">
        <v>6212</v>
      </c>
      <c r="K50" s="16"/>
      <c r="L50" s="17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/>
      <c r="H51" s="6"/>
      <c r="I51" s="6"/>
      <c r="J51" s="18">
        <v>976</v>
      </c>
      <c r="K51" s="16"/>
      <c r="L51" s="17"/>
      <c r="M51" s="8"/>
    </row>
    <row r="52" spans="1:13" ht="13.5" customHeight="1" x14ac:dyDescent="0.2">
      <c r="A52" s="41" t="s">
        <v>4</v>
      </c>
      <c r="B52" s="41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0</v>
      </c>
      <c r="H52" s="11">
        <f>SUM(H15:H51)</f>
        <v>0</v>
      </c>
      <c r="I52" s="11">
        <f t="shared" ref="I52" si="0">SUM(I15:I51)</f>
        <v>0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58"/>
  <sheetViews>
    <sheetView zoomScale="90" zoomScaleNormal="90" workbookViewId="0">
      <selection activeCell="G15" sqref="G15:I51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8" width="18.7109375" style="1" customWidth="1"/>
    <col min="9" max="9" width="20" style="1" customWidth="1"/>
    <col min="10" max="10" width="12" style="1" hidden="1" customWidth="1" outlineLevel="1"/>
    <col min="11" max="11" width="9.140625" style="1" collapsed="1"/>
    <col min="12" max="16384" width="9.140625" style="1"/>
  </cols>
  <sheetData>
    <row r="1" spans="1:13" x14ac:dyDescent="0.2">
      <c r="H1" s="42" t="s">
        <v>39</v>
      </c>
      <c r="I1" s="42"/>
    </row>
    <row r="2" spans="1:13" x14ac:dyDescent="0.2">
      <c r="H2" s="42" t="s">
        <v>26</v>
      </c>
      <c r="I2" s="42"/>
    </row>
    <row r="3" spans="1:13" x14ac:dyDescent="0.2">
      <c r="H3" s="42" t="s">
        <v>27</v>
      </c>
      <c r="I3" s="42"/>
    </row>
    <row r="4" spans="1:13" x14ac:dyDescent="0.2">
      <c r="H4" s="42" t="s">
        <v>28</v>
      </c>
      <c r="I4" s="42"/>
    </row>
    <row r="5" spans="1:13" x14ac:dyDescent="0.2">
      <c r="H5" s="42" t="s">
        <v>29</v>
      </c>
      <c r="I5" s="42"/>
    </row>
    <row r="6" spans="1:13" x14ac:dyDescent="0.2">
      <c r="H6" s="42" t="s">
        <v>30</v>
      </c>
      <c r="I6" s="42"/>
    </row>
    <row r="7" spans="1:13" x14ac:dyDescent="0.2">
      <c r="H7" s="42" t="s">
        <v>3</v>
      </c>
      <c r="I7" s="42"/>
    </row>
    <row r="9" spans="1:13" ht="12.75" customHeight="1" x14ac:dyDescent="0.2">
      <c r="A9" s="43" t="s">
        <v>31</v>
      </c>
      <c r="B9" s="43"/>
      <c r="C9" s="43"/>
      <c r="D9" s="43"/>
      <c r="E9" s="43"/>
      <c r="F9" s="43"/>
      <c r="G9" s="43"/>
      <c r="H9" s="43"/>
      <c r="I9" s="43"/>
      <c r="J9" s="2"/>
    </row>
    <row r="10" spans="1:13" ht="30.75" customHeight="1" x14ac:dyDescent="0.2">
      <c r="A10" s="43"/>
      <c r="B10" s="43"/>
      <c r="C10" s="43"/>
      <c r="D10" s="43"/>
      <c r="E10" s="43"/>
      <c r="F10" s="43"/>
      <c r="G10" s="43"/>
      <c r="H10" s="43"/>
      <c r="I10" s="43"/>
      <c r="J10" s="2"/>
    </row>
    <row r="12" spans="1:13" x14ac:dyDescent="0.2">
      <c r="A12" s="44" t="s">
        <v>0</v>
      </c>
      <c r="B12" s="47" t="s">
        <v>1</v>
      </c>
      <c r="C12" s="48" t="s">
        <v>2</v>
      </c>
      <c r="D12" s="47" t="s">
        <v>9</v>
      </c>
      <c r="E12" s="47"/>
      <c r="F12" s="47"/>
      <c r="G12" s="47"/>
      <c r="H12" s="47"/>
      <c r="I12" s="47"/>
    </row>
    <row r="13" spans="1:13" x14ac:dyDescent="0.2">
      <c r="A13" s="45"/>
      <c r="B13" s="47"/>
      <c r="C13" s="49"/>
      <c r="D13" s="3" t="s">
        <v>32</v>
      </c>
      <c r="E13" s="3" t="s">
        <v>33</v>
      </c>
      <c r="F13" s="3" t="s">
        <v>34</v>
      </c>
      <c r="G13" s="47" t="s">
        <v>35</v>
      </c>
      <c r="H13" s="47"/>
      <c r="I13" s="47"/>
    </row>
    <row r="14" spans="1:13" ht="40.5" customHeight="1" x14ac:dyDescent="0.2">
      <c r="A14" s="46"/>
      <c r="B14" s="47"/>
      <c r="C14" s="50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/>
      <c r="H15" s="6"/>
      <c r="I15" s="6"/>
      <c r="J15" s="31">
        <v>28264</v>
      </c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/>
      <c r="H16" s="6"/>
      <c r="I16" s="6"/>
      <c r="J16" s="31">
        <v>4582</v>
      </c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/>
      <c r="H17" s="6"/>
      <c r="I17" s="6"/>
      <c r="J17" s="32">
        <v>168</v>
      </c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/>
      <c r="H18" s="6"/>
      <c r="I18" s="6"/>
      <c r="J18" s="31">
        <v>8366</v>
      </c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/>
      <c r="H19" s="6"/>
      <c r="I19" s="6"/>
      <c r="J19" s="31">
        <v>1027</v>
      </c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/>
      <c r="H20" s="6"/>
      <c r="I20" s="6"/>
      <c r="J20" s="31">
        <f>24981+18</f>
        <v>24999</v>
      </c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/>
      <c r="H21" s="6"/>
      <c r="I21" s="6"/>
      <c r="J21" s="31">
        <v>5466</v>
      </c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/>
      <c r="H22" s="6"/>
      <c r="I22" s="6"/>
      <c r="J22" s="32">
        <v>855</v>
      </c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/>
      <c r="H23" s="6"/>
      <c r="I23" s="6"/>
      <c r="J23" s="31">
        <v>1402</v>
      </c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/>
      <c r="H24" s="6"/>
      <c r="I24" s="6"/>
      <c r="J24" s="32">
        <v>562</v>
      </c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/>
      <c r="H25" s="6"/>
      <c r="I25" s="6"/>
      <c r="J25" s="31">
        <v>1575</v>
      </c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/>
      <c r="H26" s="6"/>
      <c r="I26" s="6"/>
      <c r="J26" s="31">
        <v>16862</v>
      </c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/>
      <c r="H27" s="6"/>
      <c r="I27" s="6"/>
      <c r="J27" s="31">
        <v>1731</v>
      </c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/>
      <c r="H28" s="6"/>
      <c r="I28" s="6"/>
      <c r="J28" s="31">
        <v>10285</v>
      </c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/>
      <c r="H29" s="6"/>
      <c r="I29" s="6"/>
      <c r="J29" s="32">
        <v>382</v>
      </c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/>
      <c r="H30" s="6"/>
      <c r="I30" s="6"/>
      <c r="J30" s="31">
        <v>49374</v>
      </c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/>
      <c r="H31" s="6"/>
      <c r="I31" s="6"/>
      <c r="J31" s="32">
        <v>628</v>
      </c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/>
      <c r="H32" s="6"/>
      <c r="I32" s="6"/>
      <c r="J32" s="31">
        <v>9157</v>
      </c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/>
      <c r="H33" s="6"/>
      <c r="I33" s="6"/>
      <c r="J33" s="32">
        <v>978</v>
      </c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/>
      <c r="H34" s="6"/>
      <c r="I34" s="6"/>
      <c r="J34" s="32">
        <v>20</v>
      </c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/>
      <c r="H35" s="6"/>
      <c r="I35" s="6"/>
      <c r="J35" s="31">
        <v>15312</v>
      </c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/>
      <c r="H36" s="6"/>
      <c r="I36" s="6"/>
      <c r="J36" s="31">
        <v>21854</v>
      </c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/>
      <c r="H37" s="6"/>
      <c r="I37" s="6"/>
      <c r="J37" s="31">
        <v>37788</v>
      </c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/>
      <c r="H38" s="6"/>
      <c r="I38" s="6"/>
      <c r="J38" s="31">
        <v>16777</v>
      </c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/>
      <c r="H39" s="6"/>
      <c r="I39" s="6"/>
      <c r="J39" s="31">
        <v>23082</v>
      </c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/>
      <c r="H40" s="6"/>
      <c r="I40" s="6"/>
      <c r="J40" s="32"/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/>
      <c r="H41" s="6"/>
      <c r="I41" s="6"/>
      <c r="J41" s="32">
        <v>646</v>
      </c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/>
      <c r="H42" s="6"/>
      <c r="I42" s="6"/>
      <c r="J42" s="31">
        <v>1858</v>
      </c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/>
      <c r="H43" s="6"/>
      <c r="I43" s="6"/>
      <c r="J43" s="32">
        <v>269</v>
      </c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/>
      <c r="H44" s="6"/>
      <c r="I44" s="6"/>
      <c r="J44" s="31">
        <v>8318</v>
      </c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/>
      <c r="H45" s="6"/>
      <c r="I45" s="6"/>
      <c r="J45" s="32">
        <v>32</v>
      </c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/>
      <c r="H46" s="6"/>
      <c r="I46" s="6"/>
      <c r="J46" s="31">
        <v>16859</v>
      </c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/>
      <c r="H47" s="6"/>
      <c r="I47" s="6"/>
      <c r="J47" s="31">
        <v>5232</v>
      </c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/>
      <c r="H48" s="6"/>
      <c r="I48" s="6"/>
      <c r="J48" s="31">
        <v>15387</v>
      </c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/>
      <c r="H49" s="6"/>
      <c r="I49" s="6"/>
      <c r="J49" s="32">
        <v>970</v>
      </c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/>
      <c r="H50" s="6"/>
      <c r="I50" s="6"/>
      <c r="J50" s="31">
        <v>4809</v>
      </c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/>
      <c r="H51" s="6"/>
      <c r="I51" s="6"/>
      <c r="J51" s="32">
        <v>724</v>
      </c>
      <c r="K51" s="8"/>
      <c r="L51" s="8"/>
      <c r="M51" s="8"/>
    </row>
    <row r="52" spans="1:13" ht="13.5" customHeight="1" x14ac:dyDescent="0.2">
      <c r="A52" s="41" t="s">
        <v>4</v>
      </c>
      <c r="B52" s="41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0</v>
      </c>
      <c r="H52" s="11">
        <f>SUM(H15:H51)</f>
        <v>0</v>
      </c>
      <c r="I52" s="11">
        <f>SUM(I15:I51)</f>
        <v>0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2023</vt:lpstr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ИТОГО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Econ02</cp:lastModifiedBy>
  <cp:lastPrinted>2021-03-04T16:01:59Z</cp:lastPrinted>
  <dcterms:created xsi:type="dcterms:W3CDTF">2010-03-12T06:02:23Z</dcterms:created>
  <dcterms:modified xsi:type="dcterms:W3CDTF">2025-02-17T09:56:51Z</dcterms:modified>
</cp:coreProperties>
</file>