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00" windowWidth="10590" windowHeight="8970" tabRatio="820" firstSheet="6" activeTab="12"/>
  </bookViews>
  <sheets>
    <sheet name="за 2016 год" sheetId="1" r:id="rId1"/>
    <sheet name=" январь " sheetId="2" r:id="rId2"/>
    <sheet name="февраль " sheetId="3" r:id="rId3"/>
    <sheet name="март " sheetId="4" r:id="rId4"/>
    <sheet name="апрель " sheetId="5" r:id="rId5"/>
    <sheet name="май " sheetId="6" r:id="rId6"/>
    <sheet name="июнь " sheetId="7" r:id="rId7"/>
    <sheet name="июль " sheetId="8" r:id="rId8"/>
    <sheet name="август " sheetId="9" r:id="rId9"/>
    <sheet name="сентябрь " sheetId="10" r:id="rId10"/>
    <sheet name="октябрь " sheetId="11" r:id="rId11"/>
    <sheet name="ноябрь " sheetId="12" r:id="rId12"/>
    <sheet name="декабрь 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<sst xmlns="http://schemas.openxmlformats.org/spreadsheetml/2006/main" count="507" uniqueCount="49">
  <si>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</si>
  <si>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</si>
  <si>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</si>
  <si>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</si>
  <si>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</si>
  <si>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</si>
  <si>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</si>
  <si>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ЖКУ "Индига"</t>
  </si>
  <si>
    <t>ЖКУ "Колгуев"</t>
  </si>
  <si>
    <t>ЖКУ "Великовисочное"</t>
  </si>
  <si>
    <t>ЖКУ "Каратайка"</t>
  </si>
  <si>
    <t>ЖКУ "Оксино"</t>
  </si>
  <si>
    <t>ЖКУ "Нельмин-Нос"</t>
  </si>
  <si>
    <t>ЖКУ "Тельвиска"</t>
  </si>
  <si>
    <t>ЖКУ "Усть-Кара"</t>
  </si>
  <si>
    <t>ЖКУ "Харута"</t>
  </si>
  <si>
    <t>ЖКУ "Хорей-Вер"</t>
  </si>
  <si>
    <t>ЖКУ "Несь"</t>
  </si>
  <si>
    <t>ЖКУ "Шойна"</t>
  </si>
  <si>
    <t>ЖКУ "Ома"</t>
  </si>
  <si>
    <t>ЖКУ "Пеша"</t>
  </si>
  <si>
    <t>Квт/час.</t>
  </si>
  <si>
    <t>Итого</t>
  </si>
  <si>
    <t xml:space="preserve">Отпущено электроэнергии 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</si>
  <si>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</si>
  <si>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</si>
  <si>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</si>
  <si>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</si>
  <si>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 xml:space="preserve">Отпущено электроэнергии за июнь </t>
  </si>
  <si>
    <t xml:space="preserve">Отпущено электроэнергии за июль </t>
  </si>
  <si>
    <t>Отпущено электроэнергии за август</t>
  </si>
  <si>
    <t xml:space="preserve">Отпущено электроэнергии за сентябрь 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</si>
  <si>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</si>
  <si>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</si>
  <si>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</si>
  <si>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</si>
  <si>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Отчетная  калькуляция полезно отпущенной электроэнергии  по  МП ЗР "Севержилкомсервис" в разрезе населенных пунктов НАО за 2016 год</t>
  </si>
  <si>
    <t>Отчетная  калькуляция полезно отпущенной электроэнергии  по  МП ЗР "Севержилкомсервис" в разрезе населенных пунктов НАО за январь 2016 год</t>
  </si>
  <si>
    <t>Отчетная  калькуляция полезно отпущенной электроэнергии  по  МП ЗР "Севержилкомсервис" в разрезе населенных пунктов НАО за февраль  2016 год</t>
  </si>
  <si>
    <t>Отчетная  калькуляция полезно отпущенной электроэнергии  по  МП ЗР "Севержилкомсервис" в разрезе населенных пунктов НАО за март 2016 год</t>
  </si>
  <si>
    <t>Отчетная  калькуляция полезно отпущенной электроэнергии  по  МП ЗР "Севержилкомсервис" в разрезе населенных пунктов НАО за апрель 2016 год</t>
  </si>
  <si>
    <t>Отчетная  калькуляция полезно отпущенной электроэнергии  по  МП ЗР "Севержилкомсервис" в разрезе населенных пунктов НАО за май 2016 год</t>
  </si>
  <si>
    <t>Отчетная  калькуляция полезно отпущенной электроэнергии  по  МП ЗР "Севержилкомсервис" в разрезе населенных пунктов НАО за июнь 2016 год</t>
  </si>
  <si>
    <t>Отчетная  калькуляция полезно отпущенной электроэнергии  по  МП ЗР "Севержилкомсервис" в разрезе населенных пунктов НАО за июль 2016 год</t>
  </si>
  <si>
    <t>Отчетная  калькуляция полезно отпущенной электроэнергии  по  МП ЗР "Севержилкомсервис" в разрезе населенных пунктов НАО за август 2016 год.</t>
  </si>
  <si>
    <t>Отчетная  калькуляция полезно отпущенной электроэнергии  по  МП ЗР "Севержилкомсервис" в разрезе населенных пунктов НАО за сентябрь 2016 год</t>
  </si>
  <si>
    <t>Отчетная  калькуляция полезно отпущенной электроэнергии  по  МП ЗР "Севержилкомсервис" в разрезе населенных пунктов НАО за октябрь 2016 год.</t>
  </si>
  <si>
    <t>Отчетная  калькуляция полезно отпущенной электроэнергии  по  МП ЗР "Севержилкомсервис" в разрезе населенных пунктов НАО за ноябрь 2016 год</t>
  </si>
  <si>
    <t>Отчетная  калькуляция полезно отпущенной электроэнергии  по  МП ЗР "Севержилкомсервис" в разрезе населенных пунктов НАО за декабрь 2016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</si>
</sst>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4"/>
      <name val="Arial Cyr"/>
      <family val="0"/>
    </font>
    <font>
      <sz val="10"/>
      <color indexed="40"/>
      <name val="Arial Cyr"/>
      <family val="0"/>
    </font>
    <font>
      <sz val="10"/>
      <color indexed="30"/>
      <name val="Arial Cyr"/>
      <family val="0"/>
    </font>
    <font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0.5999900102615356"/>
      <name val="Arial Cyr"/>
      <family val="0"/>
    </font>
    <font>
      <sz val="10"/>
      <color rgb="FF00B0F0"/>
      <name val="Arial Cyr"/>
      <family val="0"/>
    </font>
    <font>
      <sz val="10"/>
      <color theme="4" tint="0.5999900102615356"/>
      <name val="Arial Cyr"/>
      <family val="0"/>
    </font>
    <font>
      <sz val="10"/>
      <color rgb="FF0070C0"/>
      <name val="Arial Cyr"/>
      <family val="0"/>
    </font>
    <font>
      <sz val="8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5\&#1069;-&#1101;&#1085;&#1077;&#1088;&#1075;&#1080;&#1103;%202015.2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6\&#1069;-&#1101;&#1085;&#1077;&#1088;&#1075;&#1080;&#1103;%202016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Лист1"/>
      <sheetName val="Лист2"/>
      <sheetName val="Лист3"/>
      <sheetName val="Лист4"/>
    </sheetNames>
    <sheetDataSet>
      <sheetData sheetId="26">
        <row r="440">
          <cell r="U440">
            <v>1029704</v>
          </cell>
        </row>
        <row r="441">
          <cell r="U441">
            <v>1912914</v>
          </cell>
        </row>
        <row r="468">
          <cell r="U4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Каратайка"/>
      <sheetName val="Х-Вер"/>
      <sheetName val="Пеша"/>
      <sheetName val="Оксино"/>
      <sheetName val="Шойна"/>
      <sheetName val="Мак,Устье"/>
      <sheetName val="Колгуев"/>
      <sheetName val="Ома"/>
      <sheetName val="ВИСКА свод"/>
      <sheetName val="Виска"/>
      <sheetName val="Коткино"/>
      <sheetName val="Харута"/>
      <sheetName val="Несь"/>
      <sheetName val="У-Кара"/>
      <sheetName val="Н-НОС Свод"/>
      <sheetName val="Н-Нос"/>
      <sheetName val="Андег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Лист2"/>
    </sheetNames>
    <sheetDataSet>
      <sheetData sheetId="0">
        <row r="11">
          <cell r="R11">
            <v>96691</v>
          </cell>
        </row>
        <row r="47">
          <cell r="R47">
            <v>60378</v>
          </cell>
        </row>
      </sheetData>
      <sheetData sheetId="1">
        <row r="11">
          <cell r="R11">
            <v>89618</v>
          </cell>
        </row>
        <row r="47">
          <cell r="R47">
            <v>36330</v>
          </cell>
        </row>
      </sheetData>
      <sheetData sheetId="2">
        <row r="11">
          <cell r="R11">
            <v>68798</v>
          </cell>
        </row>
        <row r="47">
          <cell r="R47">
            <v>43278</v>
          </cell>
        </row>
      </sheetData>
      <sheetData sheetId="3">
        <row r="11">
          <cell r="R11">
            <v>113724</v>
          </cell>
        </row>
        <row r="47">
          <cell r="R47">
            <v>106276</v>
          </cell>
        </row>
      </sheetData>
      <sheetData sheetId="4">
        <row r="11">
          <cell r="R11">
            <v>49273</v>
          </cell>
        </row>
        <row r="47">
          <cell r="R47">
            <v>50491</v>
          </cell>
        </row>
      </sheetData>
      <sheetData sheetId="5">
        <row r="11">
          <cell r="R11">
            <v>36234</v>
          </cell>
        </row>
        <row r="47">
          <cell r="R47">
            <v>17341</v>
          </cell>
        </row>
      </sheetData>
      <sheetData sheetId="6">
        <row r="11">
          <cell r="R11">
            <v>40072</v>
          </cell>
        </row>
        <row r="12">
          <cell r="R12">
            <v>93</v>
          </cell>
        </row>
        <row r="47">
          <cell r="R47">
            <v>13013</v>
          </cell>
        </row>
      </sheetData>
      <sheetData sheetId="7">
        <row r="11">
          <cell r="R11">
            <v>80343</v>
          </cell>
        </row>
        <row r="47">
          <cell r="R47">
            <v>8252</v>
          </cell>
        </row>
      </sheetData>
      <sheetData sheetId="8">
        <row r="11">
          <cell r="R11">
            <v>120931</v>
          </cell>
        </row>
        <row r="47">
          <cell r="R47">
            <v>59137</v>
          </cell>
        </row>
      </sheetData>
      <sheetData sheetId="9">
        <row r="11">
          <cell r="R11">
            <v>188467</v>
          </cell>
        </row>
        <row r="47">
          <cell r="R47">
            <v>228832</v>
          </cell>
        </row>
      </sheetData>
      <sheetData sheetId="12">
        <row r="11">
          <cell r="R11">
            <v>67800</v>
          </cell>
        </row>
        <row r="47">
          <cell r="R47">
            <v>38400</v>
          </cell>
        </row>
      </sheetData>
      <sheetData sheetId="13">
        <row r="11">
          <cell r="R11">
            <v>98092</v>
          </cell>
        </row>
        <row r="47">
          <cell r="R47">
            <v>65003</v>
          </cell>
        </row>
      </sheetData>
      <sheetData sheetId="14">
        <row r="11">
          <cell r="R11">
            <v>38524</v>
          </cell>
        </row>
        <row r="47">
          <cell r="R47">
            <v>27162</v>
          </cell>
        </row>
      </sheetData>
      <sheetData sheetId="15">
        <row r="11">
          <cell r="R11">
            <v>127707</v>
          </cell>
        </row>
        <row r="47">
          <cell r="R47">
            <v>43232</v>
          </cell>
        </row>
      </sheetData>
      <sheetData sheetId="26">
        <row r="11">
          <cell r="S11">
            <v>1480769</v>
          </cell>
        </row>
        <row r="12">
          <cell r="S12">
            <v>61</v>
          </cell>
        </row>
        <row r="46">
          <cell r="S46">
            <v>921149</v>
          </cell>
        </row>
        <row r="57">
          <cell r="S57">
            <v>1110930</v>
          </cell>
        </row>
        <row r="58">
          <cell r="S58">
            <v>27</v>
          </cell>
        </row>
        <row r="93">
          <cell r="S93">
            <v>718029</v>
          </cell>
        </row>
        <row r="105">
          <cell r="S105">
            <v>1103734</v>
          </cell>
        </row>
        <row r="106">
          <cell r="S106">
            <v>104</v>
          </cell>
        </row>
        <row r="140">
          <cell r="S140">
            <v>666832</v>
          </cell>
        </row>
        <row r="151">
          <cell r="S151">
            <v>985901</v>
          </cell>
        </row>
        <row r="152">
          <cell r="S152">
            <v>63</v>
          </cell>
        </row>
        <row r="186">
          <cell r="S186">
            <v>513307</v>
          </cell>
        </row>
        <row r="198">
          <cell r="S198">
            <v>875634</v>
          </cell>
        </row>
        <row r="199">
          <cell r="S199">
            <v>4</v>
          </cell>
        </row>
        <row r="233">
          <cell r="S233">
            <v>450124</v>
          </cell>
        </row>
        <row r="245">
          <cell r="S245">
            <v>799019</v>
          </cell>
        </row>
        <row r="246">
          <cell r="S246">
            <v>6</v>
          </cell>
        </row>
        <row r="280">
          <cell r="S280">
            <v>366306</v>
          </cell>
        </row>
        <row r="292">
          <cell r="S292">
            <v>674870</v>
          </cell>
        </row>
        <row r="293">
          <cell r="S293">
            <v>35</v>
          </cell>
        </row>
        <row r="327">
          <cell r="S327">
            <v>273640</v>
          </cell>
        </row>
        <row r="338">
          <cell r="S338">
            <v>773686</v>
          </cell>
        </row>
        <row r="339">
          <cell r="S339">
            <v>36</v>
          </cell>
        </row>
        <row r="373">
          <cell r="S373">
            <v>301620</v>
          </cell>
        </row>
        <row r="384">
          <cell r="S384">
            <v>807963</v>
          </cell>
        </row>
        <row r="385">
          <cell r="S385">
            <v>46</v>
          </cell>
        </row>
        <row r="419">
          <cell r="H419">
            <v>5920</v>
          </cell>
          <cell r="S419">
            <v>470479</v>
          </cell>
        </row>
        <row r="430">
          <cell r="S430">
            <v>876629</v>
          </cell>
        </row>
        <row r="431">
          <cell r="S431">
            <v>60</v>
          </cell>
        </row>
        <row r="465">
          <cell r="S465">
            <v>542104.6</v>
          </cell>
        </row>
        <row r="476">
          <cell r="B476">
            <v>76686</v>
          </cell>
          <cell r="C476">
            <v>78996</v>
          </cell>
          <cell r="D476">
            <v>45412</v>
          </cell>
          <cell r="F476">
            <v>86181</v>
          </cell>
          <cell r="G476">
            <v>18399</v>
          </cell>
          <cell r="H476">
            <v>36061</v>
          </cell>
          <cell r="I476">
            <v>96864</v>
          </cell>
          <cell r="J476">
            <v>39094</v>
          </cell>
          <cell r="K476">
            <v>34469</v>
          </cell>
          <cell r="L476">
            <v>70000</v>
          </cell>
          <cell r="M476">
            <v>54115</v>
          </cell>
          <cell r="N476">
            <v>30366</v>
          </cell>
          <cell r="O476">
            <v>118643</v>
          </cell>
          <cell r="P476">
            <v>56642</v>
          </cell>
          <cell r="Q476">
            <v>91970</v>
          </cell>
          <cell r="R476">
            <v>98560</v>
          </cell>
          <cell r="T476">
            <v>1032458</v>
          </cell>
        </row>
        <row r="477">
          <cell r="H477">
            <v>93</v>
          </cell>
          <cell r="T477">
            <v>93</v>
          </cell>
        </row>
        <row r="511">
          <cell r="B511">
            <v>46182</v>
          </cell>
          <cell r="C511">
            <v>24744</v>
          </cell>
          <cell r="D511">
            <v>9013</v>
          </cell>
          <cell r="F511">
            <v>33668</v>
          </cell>
          <cell r="G511">
            <v>22833</v>
          </cell>
          <cell r="H511">
            <v>11026</v>
          </cell>
          <cell r="I511">
            <v>50017</v>
          </cell>
          <cell r="J511">
            <v>44800</v>
          </cell>
          <cell r="K511">
            <v>27759</v>
          </cell>
          <cell r="L511">
            <v>35446</v>
          </cell>
          <cell r="M511">
            <v>37017</v>
          </cell>
          <cell r="N511">
            <v>14808</v>
          </cell>
          <cell r="O511">
            <v>122761</v>
          </cell>
          <cell r="P511">
            <v>83580</v>
          </cell>
          <cell r="Q511">
            <v>59559</v>
          </cell>
          <cell r="R511">
            <v>93407</v>
          </cell>
          <cell r="S511">
            <v>716620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0">
      <selection activeCell="E9" sqref="E9:F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5" max="5" width="12.625" style="0" bestFit="1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36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27" t="s">
        <v>1</v>
      </c>
      <c r="C7" s="27"/>
      <c r="D7" s="28" t="s">
        <v>4</v>
      </c>
      <c r="E7" s="27" t="s">
        <v>23</v>
      </c>
      <c r="F7" s="27"/>
      <c r="G7" s="27"/>
      <c r="H7" s="27"/>
    </row>
    <row r="8" spans="1:8" ht="28.5" customHeight="1">
      <c r="A8" s="34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24">
        <f>' январь '!E9:F9+'февраль '!E9:F9+'март '!E9:F9+'апрель '!E9:F9+'май '!E9:F9+'июнь '!E9:F9+'июль '!E9:F9+'август '!E9:F9+'сентябрь '!E9:F9+'октябрь '!E9:F9+'ноябрь '!E9:F9+'декабрь '!E9:F9</f>
        <v>845937</v>
      </c>
      <c r="F9" s="24"/>
      <c r="G9" s="24">
        <f>' январь '!G9:H9+'февраль '!G9:H9+'март '!G9:H9+'апрель '!G9:H9+'май '!G9:H9+'июнь '!G9:H9+'июль '!G9:H9+'август '!G9:H9+'сентябрь '!G9:H9+'октябрь '!G9:H9+'ноябрь '!G9:H9+'декабрь '!G9:H9</f>
        <v>448961</v>
      </c>
      <c r="H9" s="24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24">
        <f>' январь '!E10:F10+'февраль '!E10:F10+'март '!E10:F10+'апрель '!E10:F10+'май '!E10:F10+'июнь '!E10:F10+'июль '!E10:F10+'август '!E10:F10+'сентябрь '!E10:F10+'октябрь '!E10:F10+'ноябрь '!E10:F10+'декабрь '!E10:F10</f>
        <v>612637</v>
      </c>
      <c r="F10" s="24"/>
      <c r="G10" s="30">
        <f>' январь '!G10:H10+'февраль '!G10:H10+'март '!G10:H10+'апрель '!G10:H10+'май '!G10:H10+'июнь '!G10:H10+'июль '!G10:H10+'август '!G10:H10+'сентябрь '!G10:H10+'октябрь '!G10:H10+'ноябрь '!G10:H10+'декабрь '!G10:H10</f>
        <v>93126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24">
        <f>' январь '!E11:F11+'февраль '!E11:F11+'март '!E11:F11+'апрель '!E11:F11+'май '!E11:F11+'июнь '!E11:F11+'июль '!E11:F11+'август '!E11:F11+'сентябрь '!E11:F11+'октябрь '!E11:F11+'ноябрь '!E11:F11+'декабрь '!E11:F11</f>
        <v>2040278</v>
      </c>
      <c r="F11" s="24"/>
      <c r="G11" s="30">
        <f>' январь '!G11:H11+'февраль '!G11:H11+'март '!G11:H11+'апрель '!G11:H11+'май '!G11:H11+'июнь '!G11:H11+'июль '!G11:H11+'август '!G11:H11+'сентябрь '!G11:H11+'октябрь '!G11:H11+'ноябрь '!G11:H11+'декабрь '!G11:H11</f>
        <v>2139570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24">
        <f>' январь '!E12:F12+'февраль '!E12:F12+'март '!E12:F12+'апрель '!E12:F12+'май '!E12:F12+'июнь '!E12:F12+'июль '!E12:F12+'август '!E12:F12+'сентябрь '!E12:F12+'октябрь '!E12:F12+'ноябрь '!E12:F12+'декабрь '!E12:F12</f>
        <v>798301</v>
      </c>
      <c r="F12" s="24"/>
      <c r="G12" s="30">
        <f>' январь '!G12:H12+'февраль '!G12:H12+'март '!G12:H12+'апрель '!G12:H12+'май '!G12:H12+'июнь '!G12:H12+'июль '!G12:H12+'август '!G12:H12+'сентябрь '!G12:H12+'октябрь '!G12:H12+'ноябрь '!G12:H12+'декабрь '!G12:H12</f>
        <v>236381</v>
      </c>
      <c r="H12" s="31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24">
        <f>' январь '!E13:F13+'февраль '!E13:F13+'март '!E13:F13+'апрель '!E13:F13+'май '!E13:F13+'июнь '!E13:F13+'июль '!E13:F13+'август '!E13:F13+'сентябрь '!E13:F13+'октябрь '!E13:F13+'ноябрь '!E13:F13+'декабрь '!E13:F13</f>
        <v>450498</v>
      </c>
      <c r="F13" s="24"/>
      <c r="G13" s="30">
        <f>' январь '!G13:H13+'февраль '!G13:H13+'март '!G13:H13+'апрель '!G13:H13+'май '!G13:H13+'июнь '!G13:H13+'июль '!G13:H13+'август '!G13:H13+'сентябрь '!G13:H13+'октябрь '!G13:H13+'ноябрь '!G13:H13+'декабрь '!G13:H13</f>
        <v>434904</v>
      </c>
      <c r="H13" s="31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24">
        <f>' январь '!E14:F14+'февраль '!E14:F14+'март '!E14:F14+'апрель '!E14:F14+'май '!E14:F14+'июнь '!E14:F14+'июль '!E14:F14+'август '!E14:F14+'сентябрь '!E14:F14+'октябрь '!E14:F14+'ноябрь '!E14:F14+'декабрь '!E14:F14</f>
        <v>1121495</v>
      </c>
      <c r="F14" s="24"/>
      <c r="G14" s="30">
        <f>' январь '!G14:H14+'февраль '!G14:H14+'март '!G14:H14+'апрель '!G14:H14+'май '!G14:H14+'июнь '!G14:H14+'июль '!G14:H14+'август '!G14:H14+'сентябрь '!G14:H14+'октябрь '!G14:H14+'ноябрь '!G14:H14+'декабрь '!G14:H14</f>
        <v>377519</v>
      </c>
      <c r="H14" s="31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24">
        <f>' январь '!E15:F15+'февраль '!E15:F15+'март '!E15:F15+'апрель '!E15:F15+'май '!E15:F15+'июнь '!E15:F15+'июль '!E15:F15+'август '!E15:F15+'сентябрь '!E15:F15+'октябрь '!E15:F15+'ноябрь '!E15:F15+'декабрь '!E15:F15</f>
        <v>363903</v>
      </c>
      <c r="F15" s="24"/>
      <c r="G15" s="30">
        <f>' январь '!G15:H15+'февраль '!G15:H15+'март '!G15:H15+'апрель '!G15:H15+'май '!G15:H15+'июнь '!G15:H15+'июль '!G15:H15+'август '!G15:H15+'сентябрь '!G15:H15+'октябрь '!G15:H15+'ноябрь '!G15:H15+'декабрь '!G15:H15</f>
        <v>93270</v>
      </c>
      <c r="H15" s="31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24">
        <f>' январь '!E16:F16+'февраль '!E16:F16+'март '!E16:F16+'апрель '!E16:F16+'май '!E16:F16+'июнь '!E16:F16+'июль '!E16:F16+'август '!E16:F16+'сентябрь '!E16:F16+'октябрь '!E16:F16+'ноябрь '!E16:F16+'декабрь '!E16:F16</f>
        <v>352435</v>
      </c>
      <c r="F16" s="24"/>
      <c r="G16" s="30">
        <f>' январь '!G16:H16+'февраль '!G16:H16+'март '!G16:H16+'апрель '!G16:H16+'май '!G16:H16+'июнь '!G16:H16+'июль '!G16:H16+'август '!G16:H16+'сентябрь '!G16:H16+'октябрь '!G16:H16+'ноябрь '!G16:H16+'декабрь '!G16:H16</f>
        <v>233958</v>
      </c>
      <c r="H16" s="31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24">
        <f>' январь '!E17:F17+'февраль '!E17:F17+'март '!E17:F17+'апрель '!E17:F17+'май '!E17:F17+'июнь '!E17:F17+'июль '!E17:F17+'август '!E17:F17+'сентябрь '!E17:F17+'октябрь '!E17:F17+'ноябрь '!E17:F17+'декабрь '!E17:F17</f>
        <v>677805</v>
      </c>
      <c r="F17" s="24"/>
      <c r="G17" s="36">
        <f>' январь '!G17:H17+'февраль '!G17:H17+'март '!G17:H17+'апрель '!G17:H17+'май '!G17:H17+'июнь '!G17:H17+'июль '!G17:H17+'август '!G17:H17+'сентябрь '!G17:H17+'октябрь '!G17:H17+'ноябрь '!G17:H17+'декабрь '!G17:H17</f>
        <v>325327</v>
      </c>
      <c r="H17" s="37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24">
        <f>' январь '!E18:F18+'февраль '!E18:F18+'март '!E18:F18+'апрель '!E18:F18+'май '!E18:F18+'июнь '!E18:F18+'июль '!E18:F18+'август '!E18:F18+'сентябрь '!E18:F18+'октябрь '!E18:F18+'ноябрь '!E18:F18+'декабрь '!E18:F18</f>
        <v>851314</v>
      </c>
      <c r="F18" s="24"/>
      <c r="G18" s="30">
        <f>' январь '!G18:H18+'февраль '!G18:H18+'март '!G18:H18+'апрель '!G18:H18+'май '!G18:H18+'июнь '!G18:H18+'июль '!G18:H18+'август '!G18:H18+'сентябрь '!G18:H18+'октябрь '!G18:H18+'ноябрь '!G18:H18+'декабрь '!G18:H18</f>
        <v>328470</v>
      </c>
      <c r="H18" s="31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24">
        <f>' январь '!E19:F19+'февраль '!E19:F19+'март '!E19:F19+'апрель '!E19:F19+'май '!E19:F19+'июнь '!E19:F19+'июль '!E19:F19+'август '!E19:F19+'сентябрь '!E19:F19+'октябрь '!E19:F19+'ноябрь '!E19:F19+'декабрь '!E19:F19</f>
        <v>1068016</v>
      </c>
      <c r="F19" s="24"/>
      <c r="G19" s="30">
        <f>' январь '!G19:H19+'февраль '!G19:H19+'март '!G19:H19+'апрель '!G19:H19+'май '!G19:H19+'июнь '!G19:H19+'июль '!G19:H19+'август '!G19:H19+'сентябрь '!G19:H19+'октябрь '!G19:H19+'ноябрь '!G19:H19+'декабрь '!G19:H19</f>
        <v>507864</v>
      </c>
      <c r="H19" s="31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24">
        <f>' январь '!E20:F20+'февраль '!E20:F20+'март '!E20:F20+'апрель '!E20:F20+'май '!E20:F20+'июнь '!E20:F20+'июль '!E20:F20+'август '!E20:F20+'сентябрь '!E20:F20+'октябрь '!E20:F20+'ноябрь '!E20:F20+'декабрь '!E20:F20</f>
        <v>329195</v>
      </c>
      <c r="F20" s="24"/>
      <c r="G20" s="30">
        <f>' январь '!G20:H20+'февраль '!G20:H20+'март '!G20:H20+'апрель '!G20:H20+'май '!G20:H20+'июнь '!G20:H20+'июль '!G20:H20+'август '!G20:H20+'сентябрь '!G20:H20+'октябрь '!G20:H20+'ноябрь '!G20:H20+'декабрь '!G20:H20</f>
        <v>133238</v>
      </c>
      <c r="H20" s="31"/>
    </row>
    <row r="21" spans="1:8" ht="15.75" customHeight="1">
      <c r="A21" s="1">
        <v>13</v>
      </c>
      <c r="B21" s="38" t="s">
        <v>19</v>
      </c>
      <c r="C21" s="38"/>
      <c r="D21" s="1" t="s">
        <v>21</v>
      </c>
      <c r="E21" s="24">
        <f>' январь '!E21:F21+'февраль '!E21:F21+'март '!E21:F21+'апрель '!E21:F21+'май '!E21:F21+'июнь '!E21:F21+'июль '!E21:F21+'август '!E21:F21+'сентябрь '!E21:F21+'октябрь '!E21:F21+'ноябрь '!E21:F21+'декабрь '!E21:F21</f>
        <v>1110260</v>
      </c>
      <c r="F21" s="24"/>
      <c r="G21" s="30">
        <f>' январь '!G21:H21+'февраль '!G21:H21+'март '!G21:H21+'апрель '!G21:H21+'май '!G21:H21+'июнь '!G21:H21+'июль '!G21:H21+'август '!G21:H21+'сентябрь '!G21:H21+'октябрь '!G21:H21+'ноябрь '!G21:H21+'декабрь '!G21:H21</f>
        <v>544984</v>
      </c>
      <c r="H21" s="31"/>
    </row>
    <row r="22" spans="1:8" ht="15.75" customHeight="1">
      <c r="A22" s="1">
        <v>14</v>
      </c>
      <c r="B22" s="38" t="s">
        <v>20</v>
      </c>
      <c r="C22" s="38"/>
      <c r="D22" s="1" t="s">
        <v>21</v>
      </c>
      <c r="E22" s="24">
        <f>' январь '!E22:F22+'февраль '!E22:F22+'март '!E22:F22+'апрель '!E22:F22+'май '!E22:F22+'июнь '!E22:F22+'июль '!E22:F22+'август '!E22:F22+'сентябрь '!E22:F22+'октябрь '!E22:F22+'ноябрь '!E22:F22+'декабрь '!E22:F22</f>
        <v>1116421</v>
      </c>
      <c r="F22" s="24"/>
      <c r="G22" s="30">
        <f>' январь '!G22:H22+'февраль '!G22:H22+'март '!G22:H22+'апрель '!G22:H22+'май '!G22:H22+'июнь '!G22:H22+'июль '!G22:H22+'август '!G22:H22+'сентябрь '!G22:H22+'октябрь '!G22:H22+'ноябрь '!G22:H22+'декабрь '!G22:H22</f>
        <v>845256</v>
      </c>
      <c r="H22" s="31"/>
    </row>
    <row r="23" spans="1:8" ht="13.5" customHeight="1">
      <c r="A23" s="40" t="s">
        <v>22</v>
      </c>
      <c r="B23" s="40"/>
      <c r="C23" s="40"/>
      <c r="D23" s="4" t="s">
        <v>21</v>
      </c>
      <c r="E23" s="41">
        <f>SUM(E9:F22)</f>
        <v>11738495</v>
      </c>
      <c r="F23" s="42"/>
      <c r="G23" s="41">
        <f>SUM(G9:H22)</f>
        <v>6742828</v>
      </c>
      <c r="H23" s="42"/>
    </row>
    <row r="24" spans="2:3" ht="12.75">
      <c r="B24" s="39"/>
      <c r="C24" s="39"/>
    </row>
    <row r="25" ht="12.75">
      <c r="E25" s="11"/>
    </row>
    <row r="27" ht="12.75">
      <c r="G27" s="5"/>
    </row>
  </sheetData>
  <sheetProtection/>
  <mergeCells count="55">
    <mergeCell ref="B24:C24"/>
    <mergeCell ref="E21:F21"/>
    <mergeCell ref="E22:F22"/>
    <mergeCell ref="G21:H21"/>
    <mergeCell ref="G22:H22"/>
    <mergeCell ref="A23:C23"/>
    <mergeCell ref="E23:F23"/>
    <mergeCell ref="G23:H23"/>
    <mergeCell ref="B21:C21"/>
    <mergeCell ref="G17:H17"/>
    <mergeCell ref="G18:H18"/>
    <mergeCell ref="G19:H19"/>
    <mergeCell ref="B22:C22"/>
    <mergeCell ref="B17:C17"/>
    <mergeCell ref="B18:C18"/>
    <mergeCell ref="B19:C19"/>
    <mergeCell ref="B20:C20"/>
    <mergeCell ref="E20:F20"/>
    <mergeCell ref="E19:F19"/>
    <mergeCell ref="G20:H20"/>
    <mergeCell ref="E17:F17"/>
    <mergeCell ref="E18:F18"/>
    <mergeCell ref="D1:H1"/>
    <mergeCell ref="E2:H2"/>
    <mergeCell ref="E13:F13"/>
    <mergeCell ref="E14:F14"/>
    <mergeCell ref="E15:F15"/>
    <mergeCell ref="G10:H10"/>
    <mergeCell ref="G11:H11"/>
    <mergeCell ref="G14:H14"/>
    <mergeCell ref="B14:C14"/>
    <mergeCell ref="B15:C15"/>
    <mergeCell ref="B16:C16"/>
    <mergeCell ref="G15:H15"/>
    <mergeCell ref="G16:H16"/>
    <mergeCell ref="E16:F16"/>
    <mergeCell ref="A4:H5"/>
    <mergeCell ref="G9:H9"/>
    <mergeCell ref="E10:F10"/>
    <mergeCell ref="E11:F11"/>
    <mergeCell ref="E12:F12"/>
    <mergeCell ref="B9:C9"/>
    <mergeCell ref="B10:C10"/>
    <mergeCell ref="B11:C11"/>
    <mergeCell ref="B12:C12"/>
    <mergeCell ref="A7:A8"/>
    <mergeCell ref="E9:F9"/>
    <mergeCell ref="B13:C13"/>
    <mergeCell ref="E7:H7"/>
    <mergeCell ref="E8:F8"/>
    <mergeCell ref="G8:H8"/>
    <mergeCell ref="B7:C8"/>
    <mergeCell ref="D7:D8"/>
    <mergeCell ref="G12:H12"/>
    <mergeCell ref="G13:H1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25" sqref="G2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45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31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v>54980</v>
      </c>
      <c r="F9" s="31"/>
      <c r="G9" s="30">
        <v>32062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v>32786</v>
      </c>
      <c r="F10" s="31"/>
      <c r="G10" s="30">
        <v>6771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v>155969</v>
      </c>
      <c r="F11" s="31"/>
      <c r="G11" s="30">
        <v>154544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v>44168</v>
      </c>
      <c r="F12" s="31"/>
      <c r="G12" s="30">
        <v>16709</v>
      </c>
      <c r="H12" s="31"/>
    </row>
    <row r="13" spans="1:8" ht="15.75" customHeight="1">
      <c r="A13" s="1">
        <v>6</v>
      </c>
      <c r="B13" s="25" t="s">
        <v>11</v>
      </c>
      <c r="C13" s="26"/>
      <c r="D13" s="1" t="s">
        <v>21</v>
      </c>
      <c r="E13" s="30">
        <v>33254</v>
      </c>
      <c r="F13" s="31"/>
      <c r="G13" s="30">
        <v>31328</v>
      </c>
      <c r="H13" s="31"/>
    </row>
    <row r="14" spans="1:8" ht="15.75" customHeight="1">
      <c r="A14" s="1">
        <v>7</v>
      </c>
      <c r="B14" s="25" t="s">
        <v>12</v>
      </c>
      <c r="C14" s="26"/>
      <c r="D14" s="1" t="s">
        <v>21</v>
      </c>
      <c r="E14" s="30">
        <v>68898</v>
      </c>
      <c r="F14" s="31"/>
      <c r="G14" s="30">
        <v>25854</v>
      </c>
      <c r="H14" s="31"/>
    </row>
    <row r="15" spans="1:8" ht="15.75" customHeight="1">
      <c r="A15" s="1">
        <v>8</v>
      </c>
      <c r="B15" s="25" t="s">
        <v>13</v>
      </c>
      <c r="C15" s="26"/>
      <c r="D15" s="1" t="s">
        <v>21</v>
      </c>
      <c r="E15" s="30">
        <v>25286</v>
      </c>
      <c r="F15" s="31"/>
      <c r="G15" s="30">
        <f>'[2]12 для отч.'!$H$419</f>
        <v>5920</v>
      </c>
      <c r="H15" s="31"/>
    </row>
    <row r="16" spans="1:8" ht="15.75" customHeight="1">
      <c r="A16" s="1">
        <v>9</v>
      </c>
      <c r="B16" s="25" t="s">
        <v>14</v>
      </c>
      <c r="C16" s="26"/>
      <c r="D16" s="1" t="s">
        <v>21</v>
      </c>
      <c r="E16" s="30">
        <v>24857</v>
      </c>
      <c r="F16" s="31"/>
      <c r="G16" s="30">
        <v>16326</v>
      </c>
      <c r="H16" s="31"/>
    </row>
    <row r="17" spans="1:8" ht="15.75" customHeight="1">
      <c r="A17" s="1">
        <v>10</v>
      </c>
      <c r="B17" s="25" t="s">
        <v>15</v>
      </c>
      <c r="C17" s="26"/>
      <c r="D17" s="1" t="s">
        <v>21</v>
      </c>
      <c r="E17" s="30">
        <v>45600</v>
      </c>
      <c r="F17" s="31"/>
      <c r="G17" s="30">
        <v>21538</v>
      </c>
      <c r="H17" s="31"/>
    </row>
    <row r="18" spans="1:8" ht="15.75" customHeight="1">
      <c r="A18" s="1">
        <v>11</v>
      </c>
      <c r="B18" s="25" t="s">
        <v>16</v>
      </c>
      <c r="C18" s="26"/>
      <c r="D18" s="1" t="s">
        <v>21</v>
      </c>
      <c r="E18" s="30">
        <v>42143</v>
      </c>
      <c r="F18" s="31"/>
      <c r="G18" s="30">
        <v>28055</v>
      </c>
      <c r="H18" s="31"/>
    </row>
    <row r="19" spans="1:8" ht="15.75" customHeight="1">
      <c r="A19" s="1">
        <v>12</v>
      </c>
      <c r="B19" s="25" t="s">
        <v>17</v>
      </c>
      <c r="C19" s="26"/>
      <c r="D19" s="1" t="s">
        <v>21</v>
      </c>
      <c r="E19" s="30">
        <v>82447</v>
      </c>
      <c r="F19" s="31"/>
      <c r="G19" s="30">
        <v>32088</v>
      </c>
      <c r="H19" s="31"/>
    </row>
    <row r="20" spans="1:8" ht="15.75" customHeight="1">
      <c r="A20" s="1">
        <v>13</v>
      </c>
      <c r="B20" s="25" t="s">
        <v>18</v>
      </c>
      <c r="C20" s="26"/>
      <c r="D20" s="1" t="s">
        <v>21</v>
      </c>
      <c r="E20" s="30">
        <v>23677</v>
      </c>
      <c r="F20" s="31"/>
      <c r="G20" s="30">
        <v>11250</v>
      </c>
      <c r="H20" s="31"/>
    </row>
    <row r="21" spans="1:8" ht="15.75" customHeight="1">
      <c r="A21" s="1">
        <v>14</v>
      </c>
      <c r="B21" s="25" t="s">
        <v>19</v>
      </c>
      <c r="C21" s="26"/>
      <c r="D21" s="1" t="s">
        <v>21</v>
      </c>
      <c r="E21" s="30">
        <v>85433</v>
      </c>
      <c r="F21" s="31"/>
      <c r="G21" s="30">
        <v>38531</v>
      </c>
      <c r="H21" s="31"/>
    </row>
    <row r="22" spans="1:8" ht="15.75" customHeight="1">
      <c r="A22" s="1">
        <v>15</v>
      </c>
      <c r="B22" s="25" t="s">
        <v>20</v>
      </c>
      <c r="C22" s="26"/>
      <c r="D22" s="1" t="s">
        <v>21</v>
      </c>
      <c r="E22" s="30">
        <v>88511</v>
      </c>
      <c r="F22" s="31"/>
      <c r="G22" s="30">
        <v>49503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808009</v>
      </c>
      <c r="F23" s="47"/>
      <c r="G23" s="41">
        <f>SUM(G9:H22)</f>
        <v>470479</v>
      </c>
      <c r="H23" s="47"/>
    </row>
    <row r="24" spans="2:3" ht="12.75">
      <c r="B24" s="49"/>
      <c r="C24" s="49"/>
    </row>
    <row r="25" spans="5:7" ht="12.75" outlineLevel="1">
      <c r="E25" s="19">
        <f>'[2]12 для отч.'!$S$384+'[2]12 для отч.'!$S$385</f>
        <v>808009</v>
      </c>
      <c r="F25" s="15"/>
      <c r="G25" s="14">
        <f>'[2]12 для отч.'!$S$419</f>
        <v>470479</v>
      </c>
    </row>
    <row r="26" spans="5:7" ht="12.75" outlineLevel="1">
      <c r="E26" s="19">
        <f>E23-E25</f>
        <v>0</v>
      </c>
      <c r="F26" s="15"/>
      <c r="G26" s="19">
        <f>G25-G23</f>
        <v>0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M20" sqref="M20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46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32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v>58359</v>
      </c>
      <c r="F9" s="31"/>
      <c r="G9" s="30">
        <v>35744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v>38362</v>
      </c>
      <c r="F10" s="31"/>
      <c r="G10" s="30">
        <v>7147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v>153269</v>
      </c>
      <c r="F11" s="31"/>
      <c r="G11" s="30">
        <v>150180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v>58075</v>
      </c>
      <c r="F12" s="31"/>
      <c r="G12" s="30">
        <v>20322</v>
      </c>
      <c r="H12" s="31"/>
    </row>
    <row r="13" spans="1:8" ht="15.75" customHeight="1">
      <c r="A13" s="1">
        <v>6</v>
      </c>
      <c r="B13" s="25" t="s">
        <v>11</v>
      </c>
      <c r="C13" s="26"/>
      <c r="D13" s="1" t="s">
        <v>21</v>
      </c>
      <c r="E13" s="30">
        <v>33205</v>
      </c>
      <c r="F13" s="31"/>
      <c r="G13" s="30">
        <v>34957</v>
      </c>
      <c r="H13" s="31"/>
    </row>
    <row r="14" spans="1:8" ht="15.75" customHeight="1">
      <c r="A14" s="1">
        <v>7</v>
      </c>
      <c r="B14" s="25" t="s">
        <v>12</v>
      </c>
      <c r="C14" s="26"/>
      <c r="D14" s="1" t="s">
        <v>21</v>
      </c>
      <c r="E14" s="30">
        <v>97442</v>
      </c>
      <c r="F14" s="31"/>
      <c r="G14" s="30">
        <v>33824</v>
      </c>
      <c r="H14" s="31"/>
    </row>
    <row r="15" spans="1:8" ht="15.75" customHeight="1">
      <c r="A15" s="1">
        <v>8</v>
      </c>
      <c r="B15" s="25" t="s">
        <v>13</v>
      </c>
      <c r="C15" s="26"/>
      <c r="D15" s="1" t="s">
        <v>21</v>
      </c>
      <c r="E15" s="30">
        <v>27708</v>
      </c>
      <c r="F15" s="31"/>
      <c r="G15" s="30">
        <v>11286</v>
      </c>
      <c r="H15" s="31"/>
    </row>
    <row r="16" spans="1:8" ht="15.75" customHeight="1">
      <c r="A16" s="1">
        <v>9</v>
      </c>
      <c r="B16" s="25" t="s">
        <v>14</v>
      </c>
      <c r="C16" s="26"/>
      <c r="D16" s="1" t="s">
        <v>21</v>
      </c>
      <c r="E16" s="30">
        <v>28047</v>
      </c>
      <c r="F16" s="31"/>
      <c r="G16" s="30">
        <v>21452</v>
      </c>
      <c r="H16" s="31"/>
    </row>
    <row r="17" spans="1:8" ht="15.75" customHeight="1">
      <c r="A17" s="1">
        <v>10</v>
      </c>
      <c r="B17" s="25" t="s">
        <v>15</v>
      </c>
      <c r="C17" s="26"/>
      <c r="D17" s="1" t="s">
        <v>21</v>
      </c>
      <c r="E17" s="30">
        <v>56000</v>
      </c>
      <c r="F17" s="31"/>
      <c r="G17" s="30">
        <v>32981</v>
      </c>
      <c r="H17" s="31"/>
    </row>
    <row r="18" spans="1:8" ht="15.75" customHeight="1">
      <c r="A18" s="1">
        <v>11</v>
      </c>
      <c r="B18" s="25" t="s">
        <v>16</v>
      </c>
      <c r="C18" s="26"/>
      <c r="D18" s="1" t="s">
        <v>21</v>
      </c>
      <c r="E18" s="30">
        <v>42666</v>
      </c>
      <c r="F18" s="31"/>
      <c r="G18" s="30">
        <v>27999</v>
      </c>
      <c r="H18" s="31"/>
    </row>
    <row r="19" spans="1:8" ht="15.75" customHeight="1">
      <c r="A19" s="1">
        <v>12</v>
      </c>
      <c r="B19" s="25" t="s">
        <v>17</v>
      </c>
      <c r="C19" s="26"/>
      <c r="D19" s="1" t="s">
        <v>21</v>
      </c>
      <c r="E19" s="30">
        <v>84210</v>
      </c>
      <c r="F19" s="31"/>
      <c r="G19" s="30">
        <v>42875</v>
      </c>
      <c r="H19" s="31"/>
    </row>
    <row r="20" spans="1:8" ht="15.75" customHeight="1">
      <c r="A20" s="1">
        <v>13</v>
      </c>
      <c r="B20" s="25" t="s">
        <v>18</v>
      </c>
      <c r="C20" s="26"/>
      <c r="D20" s="1" t="s">
        <v>21</v>
      </c>
      <c r="E20" s="30">
        <v>27299</v>
      </c>
      <c r="F20" s="31"/>
      <c r="G20" s="30">
        <v>11996</v>
      </c>
      <c r="H20" s="31"/>
    </row>
    <row r="21" spans="1:8" ht="15.75" customHeight="1">
      <c r="A21" s="1">
        <v>14</v>
      </c>
      <c r="B21" s="25" t="s">
        <v>19</v>
      </c>
      <c r="C21" s="26"/>
      <c r="D21" s="1" t="s">
        <v>21</v>
      </c>
      <c r="E21" s="30">
        <v>79215</v>
      </c>
      <c r="F21" s="31"/>
      <c r="G21" s="30">
        <v>52544</v>
      </c>
      <c r="H21" s="31"/>
    </row>
    <row r="22" spans="1:8" ht="15.75" customHeight="1">
      <c r="A22" s="1">
        <v>15</v>
      </c>
      <c r="B22" s="25" t="s">
        <v>20</v>
      </c>
      <c r="C22" s="26"/>
      <c r="D22" s="1" t="s">
        <v>21</v>
      </c>
      <c r="E22" s="30">
        <v>92832</v>
      </c>
      <c r="F22" s="31"/>
      <c r="G22" s="30">
        <v>64290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876689</v>
      </c>
      <c r="F23" s="47"/>
      <c r="G23" s="41">
        <f>SUM(G9:H22)</f>
        <v>547597</v>
      </c>
      <c r="H23" s="47"/>
    </row>
    <row r="24" spans="2:3" ht="12.75">
      <c r="B24" s="49"/>
      <c r="C24" s="49"/>
    </row>
    <row r="25" spans="5:7" ht="12.75" hidden="1" outlineLevel="1">
      <c r="E25" s="20">
        <f>'[2]12 для отч.'!$S$430+'[2]12 для отч.'!$S$431</f>
        <v>876689</v>
      </c>
      <c r="F25" s="21"/>
      <c r="G25" s="20">
        <f>'[2]12 для отч.'!$S$465</f>
        <v>542104.6</v>
      </c>
    </row>
    <row r="26" spans="5:7" ht="12.75" hidden="1" outlineLevel="1">
      <c r="E26" s="20">
        <f>E25-E23</f>
        <v>0</v>
      </c>
      <c r="F26" s="21"/>
      <c r="G26" s="20">
        <f>G23-G25</f>
        <v>5492.400000000023</v>
      </c>
    </row>
    <row r="27" ht="12.75" collapsed="1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G14" sqref="G14:H14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5" width="9.875" style="0" customWidth="1"/>
    <col min="6" max="6" width="9.375" style="0" customWidth="1"/>
    <col min="8" max="8" width="10.37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47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33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f>'[2]12 для отч.'!$B$476</f>
        <v>76686</v>
      </c>
      <c r="F9" s="31"/>
      <c r="G9" s="30">
        <f>'[2]12 для отч.'!$B$511</f>
        <v>46182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f>'[2]12 для отч.'!$D$476</f>
        <v>45412</v>
      </c>
      <c r="F10" s="31"/>
      <c r="G10" s="30">
        <f>'[2]12 для отч.'!$D$511</f>
        <v>9013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f>'[2]12 для отч.'!$O$476+'[2]12 для отч.'!$P$476</f>
        <v>175285</v>
      </c>
      <c r="F11" s="31"/>
      <c r="G11" s="30">
        <f>'[2]12 для отч.'!$O$511+'[2]12 для отч.'!$P$511</f>
        <v>206341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f>'[2]12 для отч.'!$C$476</f>
        <v>78996</v>
      </c>
      <c r="F12" s="31"/>
      <c r="G12" s="30">
        <f>'[2]12 для отч.'!$C$511</f>
        <v>24744</v>
      </c>
      <c r="H12" s="31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30">
        <f>'[2]12 для отч.'!$J$476</f>
        <v>39094</v>
      </c>
      <c r="F13" s="31"/>
      <c r="G13" s="30">
        <f>'[2]12 для отч.'!$J$511</f>
        <v>44800</v>
      </c>
      <c r="H13" s="31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30">
        <f>'[2]12 для отч.'!$F$476+'[2]12 для отч.'!$G$476</f>
        <v>104580</v>
      </c>
      <c r="F14" s="31"/>
      <c r="G14" s="30">
        <f>'[2]12 для отч.'!$F$511+'[2]12 для отч.'!$G$511</f>
        <v>56501</v>
      </c>
      <c r="H14" s="31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30">
        <f>'[2]12 для отч.'!$H$476+'[2]12 для отч.'!$H$477</f>
        <v>36154</v>
      </c>
      <c r="F15" s="31"/>
      <c r="G15" s="30">
        <f>'[2]12 для отч.'!$H$511</f>
        <v>11026</v>
      </c>
      <c r="H15" s="31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30">
        <f>'[2]12 для отч.'!$K$476</f>
        <v>34469</v>
      </c>
      <c r="F16" s="31"/>
      <c r="G16" s="30">
        <f>'[2]12 для отч.'!$K$511</f>
        <v>27759</v>
      </c>
      <c r="H16" s="31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30">
        <f>'[2]12 для отч.'!$L$476</f>
        <v>70000</v>
      </c>
      <c r="F17" s="31"/>
      <c r="G17" s="30">
        <f>'[2]12 для отч.'!$L$511</f>
        <v>35446</v>
      </c>
      <c r="H17" s="31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30">
        <f>'[2]12 для отч.'!$M$476</f>
        <v>54115</v>
      </c>
      <c r="F18" s="31"/>
      <c r="G18" s="30">
        <f>'[2]12 для отч.'!$M$511</f>
        <v>37017</v>
      </c>
      <c r="H18" s="31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30">
        <f>'[2]12 для отч.'!$I$476</f>
        <v>96864</v>
      </c>
      <c r="F19" s="31"/>
      <c r="G19" s="30">
        <f>'[2]12 для отч.'!$I$511</f>
        <v>50017</v>
      </c>
      <c r="H19" s="31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30">
        <f>'[2]12 для отч.'!$N$476</f>
        <v>30366</v>
      </c>
      <c r="F20" s="31"/>
      <c r="G20" s="30">
        <f>'[2]12 для отч.'!$N$511</f>
        <v>14808</v>
      </c>
      <c r="H20" s="31"/>
    </row>
    <row r="21" spans="1:8" ht="15.75" customHeight="1">
      <c r="A21" s="1">
        <v>13</v>
      </c>
      <c r="B21" s="25" t="s">
        <v>19</v>
      </c>
      <c r="C21" s="26"/>
      <c r="D21" s="1" t="s">
        <v>21</v>
      </c>
      <c r="E21" s="30">
        <f>'[2]12 для отч.'!$Q$476</f>
        <v>91970</v>
      </c>
      <c r="F21" s="31"/>
      <c r="G21" s="30">
        <f>'[2]12 для отч.'!$Q$511</f>
        <v>59559</v>
      </c>
      <c r="H21" s="31"/>
    </row>
    <row r="22" spans="1:8" ht="15.75" customHeight="1">
      <c r="A22" s="1">
        <v>14</v>
      </c>
      <c r="B22" s="25" t="s">
        <v>20</v>
      </c>
      <c r="C22" s="26"/>
      <c r="D22" s="1" t="s">
        <v>21</v>
      </c>
      <c r="E22" s="30">
        <f>'[2]12 для отч.'!$R$476</f>
        <v>98560</v>
      </c>
      <c r="F22" s="31"/>
      <c r="G22" s="30">
        <f>'[2]12 для отч.'!$R$511</f>
        <v>93407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1032551</v>
      </c>
      <c r="F23" s="47"/>
      <c r="G23" s="41">
        <f>SUM(G9:H22)</f>
        <v>716620</v>
      </c>
      <c r="H23" s="47"/>
    </row>
    <row r="24" spans="2:3" ht="12.75">
      <c r="B24" s="49"/>
      <c r="C24" s="49"/>
    </row>
    <row r="25" spans="5:7" ht="12.75" hidden="1" outlineLevel="1">
      <c r="E25" s="22">
        <f>'[2]12 для отч.'!$T$476+'[2]12 для отч.'!$T$477</f>
        <v>1032551</v>
      </c>
      <c r="F25" s="23"/>
      <c r="G25" s="22">
        <f>'[2]12 для отч.'!$S$511</f>
        <v>716620</v>
      </c>
    </row>
    <row r="26" ht="12.75" collapsed="1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Q35" sqref="Q3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48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24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f>'[2]Индига'!$R$11</f>
        <v>96691</v>
      </c>
      <c r="F9" s="31"/>
      <c r="G9" s="30">
        <f>'[2]Индига'!$R$47</f>
        <v>60378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f>'[2]Колгуев'!$R$11</f>
        <v>80343</v>
      </c>
      <c r="F10" s="31"/>
      <c r="G10" s="30">
        <f>'[2]Колгуев'!$R$47</f>
        <v>8252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f>'[2]ВИСКА свод'!$R$11</f>
        <v>188467</v>
      </c>
      <c r="F11" s="31"/>
      <c r="G11" s="30">
        <f>'[2]ВИСКА свод'!$R$47</f>
        <v>228832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f>'[2]Каратайка'!$R$11</f>
        <v>89618</v>
      </c>
      <c r="F12" s="31"/>
      <c r="G12" s="30">
        <f>'[2]Каратайка'!$R$47</f>
        <v>36330</v>
      </c>
      <c r="H12" s="31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30">
        <f>'[2]Оксино'!$R$11</f>
        <v>49273</v>
      </c>
      <c r="F13" s="31"/>
      <c r="G13" s="30">
        <f>'[2]Оксино'!$R$47</f>
        <v>50491</v>
      </c>
      <c r="H13" s="31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30">
        <f>'[2]Н-НОС Свод'!$R$11</f>
        <v>127707</v>
      </c>
      <c r="F14" s="31"/>
      <c r="G14" s="30">
        <f>'[2]Н-НОС Свод'!$R$47</f>
        <v>43232</v>
      </c>
      <c r="H14" s="31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30">
        <f>'[2]Мак,Устье'!$R$11+'[2]Мак,Устье'!$R$12</f>
        <v>40165</v>
      </c>
      <c r="F15" s="31"/>
      <c r="G15" s="30">
        <f>'[2]Мак,Устье'!$R$47</f>
        <v>13013</v>
      </c>
      <c r="H15" s="31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30">
        <f>'[2]У-Кара'!$R$11</f>
        <v>38524</v>
      </c>
      <c r="F16" s="31"/>
      <c r="G16" s="30">
        <f>'[2]У-Кара'!$R$47</f>
        <v>27162</v>
      </c>
      <c r="H16" s="31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30">
        <f>'[2]Харута'!$R$11</f>
        <v>67800</v>
      </c>
      <c r="F17" s="31"/>
      <c r="G17" s="30">
        <f>'[2]Харута'!$R$47</f>
        <v>38400</v>
      </c>
      <c r="H17" s="31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30">
        <f>'[2]Х-Вер'!$R$11</f>
        <v>68798</v>
      </c>
      <c r="F18" s="31"/>
      <c r="G18" s="30">
        <f>'[2]Х-Вер'!$R$47</f>
        <v>43278</v>
      </c>
      <c r="H18" s="31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30">
        <f>'[2]Несь'!$R$11</f>
        <v>98092</v>
      </c>
      <c r="F19" s="31"/>
      <c r="G19" s="30">
        <f>'[2]Несь'!$R$47</f>
        <v>65003</v>
      </c>
      <c r="H19" s="31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30">
        <f>'[2]Шойна'!$R$11</f>
        <v>36234</v>
      </c>
      <c r="F20" s="31"/>
      <c r="G20" s="30">
        <f>'[2]Шойна'!$R$47</f>
        <v>17341</v>
      </c>
      <c r="H20" s="31"/>
    </row>
    <row r="21" spans="1:8" ht="15.75" customHeight="1">
      <c r="A21" s="1">
        <v>13</v>
      </c>
      <c r="B21" s="25" t="s">
        <v>19</v>
      </c>
      <c r="C21" s="26"/>
      <c r="D21" s="1" t="s">
        <v>21</v>
      </c>
      <c r="E21" s="30">
        <f>'[2]Ома'!$R$11</f>
        <v>120931</v>
      </c>
      <c r="F21" s="31"/>
      <c r="G21" s="30">
        <f>'[2]Ома'!$R$47</f>
        <v>59137</v>
      </c>
      <c r="H21" s="31"/>
    </row>
    <row r="22" spans="1:8" ht="15.75" customHeight="1">
      <c r="A22" s="1">
        <v>14</v>
      </c>
      <c r="B22" s="25" t="s">
        <v>20</v>
      </c>
      <c r="C22" s="26"/>
      <c r="D22" s="1" t="s">
        <v>21</v>
      </c>
      <c r="E22" s="30">
        <f>'[2]Пеша'!$R$11</f>
        <v>113724</v>
      </c>
      <c r="F22" s="31"/>
      <c r="G22" s="30">
        <f>'[2]Пеша'!$R$47</f>
        <v>106276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1216367</v>
      </c>
      <c r="F23" s="47"/>
      <c r="G23" s="41">
        <f>SUM(G9:H22)</f>
        <v>797125</v>
      </c>
      <c r="H23" s="47"/>
    </row>
    <row r="24" spans="2:3" ht="12.75">
      <c r="B24" s="49"/>
      <c r="C24" s="49"/>
    </row>
    <row r="25" spans="2:3" ht="12.75">
      <c r="B25" s="17"/>
      <c r="C25" s="17"/>
    </row>
    <row r="26" spans="2:3" ht="12.75">
      <c r="B26" s="17"/>
      <c r="C26" s="17"/>
    </row>
    <row r="28" spans="5:7" ht="12.75" hidden="1" outlineLevel="1">
      <c r="E28" s="5">
        <f>'[1]12 для отч.'!$U$440+'[1]12 для отч.'!$U$441</f>
        <v>2942618</v>
      </c>
      <c r="G28" s="11">
        <f>'[1]12 для отч.'!$U$468</f>
        <v>0</v>
      </c>
    </row>
    <row r="29" s="7" customFormat="1" ht="12.75" collapsed="1"/>
    <row r="30" s="7" customFormat="1" ht="12.75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26" sqref="G26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7" max="7" width="9.625" style="0" bestFit="1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37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27" t="s">
        <v>1</v>
      </c>
      <c r="C7" s="27"/>
      <c r="D7" s="28" t="s">
        <v>4</v>
      </c>
      <c r="E7" s="27" t="s">
        <v>34</v>
      </c>
      <c r="F7" s="27"/>
      <c r="G7" s="27"/>
      <c r="H7" s="27"/>
    </row>
    <row r="8" spans="1:8" ht="28.5" customHeight="1">
      <c r="A8" s="34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9" ht="15.75" customHeight="1">
      <c r="A9" s="1">
        <v>1</v>
      </c>
      <c r="B9" s="25" t="s">
        <v>7</v>
      </c>
      <c r="C9" s="26"/>
      <c r="D9" s="1" t="s">
        <v>21</v>
      </c>
      <c r="E9" s="24">
        <v>103762</v>
      </c>
      <c r="F9" s="24"/>
      <c r="G9" s="43">
        <v>50955</v>
      </c>
      <c r="H9" s="43"/>
      <c r="I9" s="11"/>
    </row>
    <row r="10" spans="1:9" ht="15.75" customHeight="1">
      <c r="A10" s="1">
        <v>2</v>
      </c>
      <c r="B10" s="25" t="s">
        <v>8</v>
      </c>
      <c r="C10" s="26"/>
      <c r="D10" s="1" t="s">
        <v>21</v>
      </c>
      <c r="E10" s="24">
        <v>92391</v>
      </c>
      <c r="F10" s="24"/>
      <c r="G10" s="43">
        <v>15094</v>
      </c>
      <c r="H10" s="43"/>
      <c r="I10" s="11"/>
    </row>
    <row r="11" spans="1:10" ht="15.75" customHeight="1">
      <c r="A11" s="1">
        <v>3</v>
      </c>
      <c r="B11" s="25" t="s">
        <v>9</v>
      </c>
      <c r="C11" s="26"/>
      <c r="D11" s="1" t="s">
        <v>21</v>
      </c>
      <c r="E11" s="24">
        <v>253095</v>
      </c>
      <c r="F11" s="24"/>
      <c r="G11" s="43">
        <v>334636</v>
      </c>
      <c r="H11" s="43"/>
      <c r="I11" s="11"/>
      <c r="J11" s="11"/>
    </row>
    <row r="12" spans="1:9" ht="15.75" customHeight="1">
      <c r="A12" s="1">
        <v>4</v>
      </c>
      <c r="B12" s="25" t="s">
        <v>10</v>
      </c>
      <c r="C12" s="26"/>
      <c r="D12" s="1" t="s">
        <v>21</v>
      </c>
      <c r="E12" s="24">
        <v>92117</v>
      </c>
      <c r="F12" s="24"/>
      <c r="G12" s="43">
        <v>32274</v>
      </c>
      <c r="H12" s="43"/>
      <c r="I12" s="11"/>
    </row>
    <row r="13" spans="1:9" ht="15.75" customHeight="1">
      <c r="A13" s="1">
        <v>5</v>
      </c>
      <c r="B13" s="25" t="s">
        <v>11</v>
      </c>
      <c r="C13" s="26"/>
      <c r="D13" s="1" t="s">
        <v>21</v>
      </c>
      <c r="E13" s="24">
        <v>57855</v>
      </c>
      <c r="F13" s="24"/>
      <c r="G13" s="43">
        <v>60107</v>
      </c>
      <c r="H13" s="43"/>
      <c r="I13" s="11"/>
    </row>
    <row r="14" spans="1:10" ht="15.75" customHeight="1">
      <c r="A14" s="1">
        <v>6</v>
      </c>
      <c r="B14" s="25" t="s">
        <v>12</v>
      </c>
      <c r="C14" s="26"/>
      <c r="D14" s="1" t="s">
        <v>21</v>
      </c>
      <c r="E14" s="24">
        <v>169942</v>
      </c>
      <c r="F14" s="24"/>
      <c r="G14" s="43">
        <v>45606</v>
      </c>
      <c r="H14" s="43"/>
      <c r="I14" s="11"/>
      <c r="J14" s="11"/>
    </row>
    <row r="15" spans="1:9" ht="15.75" customHeight="1">
      <c r="A15" s="1">
        <v>7</v>
      </c>
      <c r="B15" s="25" t="s">
        <v>13</v>
      </c>
      <c r="C15" s="26"/>
      <c r="D15" s="1" t="s">
        <v>21</v>
      </c>
      <c r="E15" s="24">
        <v>46297</v>
      </c>
      <c r="F15" s="24"/>
      <c r="G15" s="43">
        <v>13865</v>
      </c>
      <c r="H15" s="43"/>
      <c r="I15" s="11"/>
    </row>
    <row r="16" spans="1:9" ht="15.75" customHeight="1">
      <c r="A16" s="1">
        <v>8</v>
      </c>
      <c r="B16" s="25" t="s">
        <v>14</v>
      </c>
      <c r="C16" s="26"/>
      <c r="D16" s="1" t="s">
        <v>21</v>
      </c>
      <c r="E16" s="24">
        <v>38547</v>
      </c>
      <c r="F16" s="24"/>
      <c r="G16" s="24">
        <v>22465</v>
      </c>
      <c r="H16" s="24"/>
      <c r="I16" s="11"/>
    </row>
    <row r="17" spans="1:9" ht="15.75" customHeight="1">
      <c r="A17" s="1">
        <v>9</v>
      </c>
      <c r="B17" s="25" t="s">
        <v>15</v>
      </c>
      <c r="C17" s="26"/>
      <c r="D17" s="1" t="s">
        <v>21</v>
      </c>
      <c r="E17" s="24">
        <v>74025</v>
      </c>
      <c r="F17" s="24"/>
      <c r="G17" s="24">
        <v>41712</v>
      </c>
      <c r="H17" s="24"/>
      <c r="I17" s="11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24">
        <v>145069</v>
      </c>
      <c r="F18" s="24"/>
      <c r="G18" s="24">
        <v>36474</v>
      </c>
      <c r="H18" s="24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24">
        <v>108238</v>
      </c>
      <c r="F19" s="24"/>
      <c r="G19" s="24">
        <v>75045</v>
      </c>
      <c r="H19" s="24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24">
        <v>37276</v>
      </c>
      <c r="F20" s="24"/>
      <c r="G20" s="24">
        <v>17083</v>
      </c>
      <c r="H20" s="24"/>
    </row>
    <row r="21" spans="1:8" ht="15.75" customHeight="1">
      <c r="A21" s="1">
        <v>13</v>
      </c>
      <c r="B21" s="38" t="s">
        <v>19</v>
      </c>
      <c r="C21" s="38"/>
      <c r="D21" s="1" t="s">
        <v>21</v>
      </c>
      <c r="E21" s="24">
        <v>135137</v>
      </c>
      <c r="F21" s="24"/>
      <c r="G21" s="24">
        <v>74697</v>
      </c>
      <c r="H21" s="24"/>
    </row>
    <row r="22" spans="1:8" ht="15.75" customHeight="1">
      <c r="A22" s="1">
        <v>14</v>
      </c>
      <c r="B22" s="38" t="s">
        <v>20</v>
      </c>
      <c r="C22" s="38"/>
      <c r="D22" s="1" t="s">
        <v>21</v>
      </c>
      <c r="E22" s="24">
        <v>127079</v>
      </c>
      <c r="F22" s="24"/>
      <c r="G22" s="24">
        <v>101136</v>
      </c>
      <c r="H22" s="24"/>
    </row>
    <row r="23" spans="1:8" ht="13.5" customHeight="1">
      <c r="A23" s="40" t="s">
        <v>22</v>
      </c>
      <c r="B23" s="40"/>
      <c r="C23" s="40"/>
      <c r="D23" s="4" t="s">
        <v>21</v>
      </c>
      <c r="E23" s="41">
        <f>SUM(E9:F22)</f>
        <v>1480830</v>
      </c>
      <c r="F23" s="42"/>
      <c r="G23" s="41">
        <f>SUM(G9:H22)</f>
        <v>921149</v>
      </c>
      <c r="H23" s="42"/>
    </row>
    <row r="24" spans="2:3" ht="12.75">
      <c r="B24" s="39"/>
      <c r="C24" s="39"/>
    </row>
    <row r="25" spans="5:9" ht="12.75" hidden="1" outlineLevel="1">
      <c r="E25" s="14">
        <f>'[2]12 для отч.'!$S$11+'[2]12 для отч.'!$S$12</f>
        <v>1480830</v>
      </c>
      <c r="F25" s="15"/>
      <c r="G25" s="14">
        <f>'[2]12 для отч.'!$S$46</f>
        <v>921149</v>
      </c>
      <c r="I25" s="11"/>
    </row>
    <row r="26" ht="12.75" collapsed="1"/>
    <row r="28" s="7" customFormat="1" ht="12.75"/>
    <row r="29" s="7" customFormat="1" ht="12.75"/>
    <row r="30" s="7" customFormat="1" ht="12.75">
      <c r="D30" s="18"/>
    </row>
    <row r="31" s="7" customFormat="1" ht="12.75"/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G26" sqref="G26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38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27" t="s">
        <v>1</v>
      </c>
      <c r="C7" s="27"/>
      <c r="D7" s="28" t="s">
        <v>4</v>
      </c>
      <c r="E7" s="27" t="s">
        <v>35</v>
      </c>
      <c r="F7" s="27"/>
      <c r="G7" s="27"/>
      <c r="H7" s="27"/>
    </row>
    <row r="8" spans="1:8" ht="28.5" customHeight="1">
      <c r="A8" s="34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24">
        <v>78160</v>
      </c>
      <c r="F9" s="24"/>
      <c r="G9" s="24">
        <v>46249</v>
      </c>
      <c r="H9" s="24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24">
        <v>78306</v>
      </c>
      <c r="F10" s="24"/>
      <c r="G10" s="24">
        <v>12092</v>
      </c>
      <c r="H10" s="24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24">
        <v>190233</v>
      </c>
      <c r="F11" s="24"/>
      <c r="G11" s="24">
        <v>191173</v>
      </c>
      <c r="H11" s="24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24">
        <v>72737</v>
      </c>
      <c r="F12" s="24"/>
      <c r="G12" s="24">
        <v>28644</v>
      </c>
      <c r="H12" s="24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24">
        <v>43262</v>
      </c>
      <c r="F13" s="24"/>
      <c r="G13" s="24">
        <v>45764</v>
      </c>
      <c r="H13" s="24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24">
        <v>79146</v>
      </c>
      <c r="F14" s="24"/>
      <c r="G14" s="24">
        <v>38552</v>
      </c>
      <c r="H14" s="24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24">
        <v>34997</v>
      </c>
      <c r="F15" s="24"/>
      <c r="G15" s="24">
        <v>11208</v>
      </c>
      <c r="H15" s="24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24">
        <v>31342</v>
      </c>
      <c r="F16" s="24"/>
      <c r="G16" s="24">
        <v>26666</v>
      </c>
      <c r="H16" s="24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24">
        <v>86500</v>
      </c>
      <c r="F17" s="24"/>
      <c r="G17" s="24">
        <v>35760</v>
      </c>
      <c r="H17" s="24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24">
        <v>84334</v>
      </c>
      <c r="F18" s="24"/>
      <c r="G18" s="24">
        <v>30029</v>
      </c>
      <c r="H18" s="24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24">
        <v>96103</v>
      </c>
      <c r="F19" s="24"/>
      <c r="G19" s="24">
        <v>75450</v>
      </c>
      <c r="H19" s="24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24">
        <v>30343</v>
      </c>
      <c r="F20" s="24"/>
      <c r="G20" s="24">
        <v>17022</v>
      </c>
      <c r="H20" s="24"/>
    </row>
    <row r="21" spans="1:8" ht="15.75" customHeight="1">
      <c r="A21" s="1">
        <v>13</v>
      </c>
      <c r="B21" s="38" t="s">
        <v>19</v>
      </c>
      <c r="C21" s="38"/>
      <c r="D21" s="1" t="s">
        <v>21</v>
      </c>
      <c r="E21" s="24">
        <v>100575</v>
      </c>
      <c r="F21" s="24"/>
      <c r="G21" s="24">
        <v>57725</v>
      </c>
      <c r="H21" s="24"/>
    </row>
    <row r="22" spans="1:8" ht="15.75" customHeight="1">
      <c r="A22" s="1">
        <v>14</v>
      </c>
      <c r="B22" s="38" t="s">
        <v>20</v>
      </c>
      <c r="C22" s="38"/>
      <c r="D22" s="1" t="s">
        <v>21</v>
      </c>
      <c r="E22" s="24">
        <v>104919</v>
      </c>
      <c r="F22" s="24"/>
      <c r="G22" s="24">
        <v>101695</v>
      </c>
      <c r="H22" s="24"/>
    </row>
    <row r="23" spans="1:8" ht="13.5" customHeight="1">
      <c r="A23" s="40" t="s">
        <v>22</v>
      </c>
      <c r="B23" s="40"/>
      <c r="C23" s="40"/>
      <c r="D23" s="4" t="s">
        <v>21</v>
      </c>
      <c r="E23" s="41">
        <f>SUM(E9:F22)</f>
        <v>1110957</v>
      </c>
      <c r="F23" s="42"/>
      <c r="G23" s="41">
        <f>SUM(G9:H22)</f>
        <v>718029</v>
      </c>
      <c r="H23" s="42"/>
    </row>
    <row r="24" spans="2:3" ht="12.75">
      <c r="B24" s="39"/>
      <c r="C24" s="39"/>
    </row>
    <row r="25" spans="5:7" ht="12.75" hidden="1" outlineLevel="1">
      <c r="E25" s="14">
        <f>'[2]12 для отч.'!$S$57+'[2]12 для отч.'!$S$58</f>
        <v>1110957</v>
      </c>
      <c r="F25" s="15"/>
      <c r="G25" s="14">
        <f>'[2]12 для отч.'!$S$93</f>
        <v>718029</v>
      </c>
    </row>
    <row r="26" ht="12.75" collapsed="1"/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E26" sqref="E26"/>
    </sheetView>
  </sheetViews>
  <sheetFormatPr defaultColWidth="9.003906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5" max="6" width="9.1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39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27" t="s">
        <v>1</v>
      </c>
      <c r="C7" s="27"/>
      <c r="D7" s="28" t="s">
        <v>4</v>
      </c>
      <c r="E7" s="44" t="s">
        <v>26</v>
      </c>
      <c r="F7" s="46"/>
      <c r="G7" s="46"/>
      <c r="H7" s="45"/>
    </row>
    <row r="8" spans="1:8" ht="28.5" customHeight="1">
      <c r="A8" s="34"/>
      <c r="B8" s="27"/>
      <c r="C8" s="27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v>79617</v>
      </c>
      <c r="F9" s="31"/>
      <c r="G9" s="24">
        <v>41612</v>
      </c>
      <c r="H9" s="24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v>61950</v>
      </c>
      <c r="F10" s="31"/>
      <c r="G10" s="24">
        <v>8345</v>
      </c>
      <c r="H10" s="24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v>197901</v>
      </c>
      <c r="F11" s="31"/>
      <c r="G11" s="24">
        <v>219783</v>
      </c>
      <c r="H11" s="24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v>83632</v>
      </c>
      <c r="F12" s="31"/>
      <c r="G12" s="24">
        <v>23697</v>
      </c>
      <c r="H12" s="24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30">
        <v>39766</v>
      </c>
      <c r="F13" s="31"/>
      <c r="G13" s="24">
        <v>43335</v>
      </c>
      <c r="H13" s="24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30">
        <v>83796</v>
      </c>
      <c r="F14" s="31"/>
      <c r="G14" s="24">
        <v>37931</v>
      </c>
      <c r="H14" s="24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30">
        <v>29456</v>
      </c>
      <c r="F15" s="31"/>
      <c r="G15" s="24">
        <v>8244</v>
      </c>
      <c r="H15" s="24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30">
        <v>33479</v>
      </c>
      <c r="F16" s="31"/>
      <c r="G16" s="24">
        <v>24574</v>
      </c>
      <c r="H16" s="24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30">
        <v>68100</v>
      </c>
      <c r="F17" s="31"/>
      <c r="G17" s="24">
        <v>30566</v>
      </c>
      <c r="H17" s="24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30">
        <v>118589</v>
      </c>
      <c r="F18" s="31"/>
      <c r="G18" s="24">
        <v>28570</v>
      </c>
      <c r="H18" s="24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30">
        <v>86161</v>
      </c>
      <c r="F19" s="31"/>
      <c r="G19" s="24">
        <v>49507</v>
      </c>
      <c r="H19" s="24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30">
        <v>30654</v>
      </c>
      <c r="F20" s="31"/>
      <c r="G20" s="24">
        <v>11272</v>
      </c>
      <c r="H20" s="24"/>
    </row>
    <row r="21" spans="1:8" ht="15.75" customHeight="1">
      <c r="A21" s="1">
        <v>13</v>
      </c>
      <c r="B21" s="38" t="s">
        <v>19</v>
      </c>
      <c r="C21" s="38"/>
      <c r="D21" s="1" t="s">
        <v>21</v>
      </c>
      <c r="E21" s="30">
        <v>104132</v>
      </c>
      <c r="F21" s="31"/>
      <c r="G21" s="24">
        <v>58539</v>
      </c>
      <c r="H21" s="24"/>
    </row>
    <row r="22" spans="1:8" ht="15.75" customHeight="1">
      <c r="A22" s="1">
        <v>14</v>
      </c>
      <c r="B22" s="38" t="s">
        <v>20</v>
      </c>
      <c r="C22" s="38"/>
      <c r="D22" s="1" t="s">
        <v>21</v>
      </c>
      <c r="E22" s="30">
        <v>86605</v>
      </c>
      <c r="F22" s="31"/>
      <c r="G22" s="24">
        <v>80857</v>
      </c>
      <c r="H22" s="24"/>
    </row>
    <row r="23" spans="1:8" ht="13.5" customHeight="1">
      <c r="A23" s="40" t="s">
        <v>22</v>
      </c>
      <c r="B23" s="40"/>
      <c r="C23" s="40"/>
      <c r="D23" s="4" t="s">
        <v>21</v>
      </c>
      <c r="E23" s="41">
        <f>SUM(E9:F22)</f>
        <v>1103838</v>
      </c>
      <c r="F23" s="48"/>
      <c r="G23" s="41">
        <f>SUM(G9:H22)</f>
        <v>666832</v>
      </c>
      <c r="H23" s="47"/>
    </row>
    <row r="24" spans="2:3" ht="12.75">
      <c r="B24" s="39"/>
      <c r="C24" s="39"/>
    </row>
    <row r="25" spans="5:7" ht="12.75" hidden="1" outlineLevel="1">
      <c r="E25" s="14">
        <f>'[2]12 для отч.'!$S$105+'[2]12 для отч.'!$S$106</f>
        <v>1103838</v>
      </c>
      <c r="F25" s="15"/>
      <c r="G25" s="14">
        <f>'[2]12 для отч.'!$S$140</f>
        <v>666832</v>
      </c>
    </row>
    <row r="26" ht="12.75" collapsed="1"/>
  </sheetData>
  <sheetProtection/>
  <mergeCells count="55">
    <mergeCell ref="E16:F16"/>
    <mergeCell ref="E15:F15"/>
    <mergeCell ref="E14:F14"/>
    <mergeCell ref="E13:F13"/>
    <mergeCell ref="E12:F12"/>
    <mergeCell ref="E11:F11"/>
    <mergeCell ref="G11:H11"/>
    <mergeCell ref="G10:H10"/>
    <mergeCell ref="G9:H9"/>
    <mergeCell ref="E23:F23"/>
    <mergeCell ref="E22:F22"/>
    <mergeCell ref="E21:F21"/>
    <mergeCell ref="E20:F20"/>
    <mergeCell ref="E19:F19"/>
    <mergeCell ref="E18:F18"/>
    <mergeCell ref="E17:F17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B24:C24"/>
    <mergeCell ref="B22:C22"/>
    <mergeCell ref="A23:C23"/>
    <mergeCell ref="B20:C20"/>
    <mergeCell ref="B21:C21"/>
    <mergeCell ref="B18:C18"/>
    <mergeCell ref="B19:C19"/>
    <mergeCell ref="E8:F8"/>
    <mergeCell ref="B16:C16"/>
    <mergeCell ref="B17:C17"/>
    <mergeCell ref="B14:C14"/>
    <mergeCell ref="B15:C15"/>
    <mergeCell ref="B13:C13"/>
    <mergeCell ref="B11:C11"/>
    <mergeCell ref="B12:C12"/>
    <mergeCell ref="E10:F10"/>
    <mergeCell ref="E9:F9"/>
    <mergeCell ref="G8:H8"/>
    <mergeCell ref="B9:C9"/>
    <mergeCell ref="B10:C10"/>
    <mergeCell ref="D1:H1"/>
    <mergeCell ref="E2:H2"/>
    <mergeCell ref="A4:H5"/>
    <mergeCell ref="A7:A8"/>
    <mergeCell ref="B7:C8"/>
    <mergeCell ref="D7:D8"/>
    <mergeCell ref="E7: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26" sqref="G26"/>
    </sheetView>
  </sheetViews>
  <sheetFormatPr defaultColWidth="9.125" defaultRowHeight="12.75" outlineLevelRow="1"/>
  <cols>
    <col min="1" max="1" width="6.75390625" style="0" customWidth="1"/>
    <col min="3" max="3" width="12.125" style="0" customWidth="1"/>
    <col min="4" max="4" width="10.625" style="0" customWidth="1"/>
    <col min="5" max="5" width="11.625" style="0" customWidth="1"/>
    <col min="6" max="6" width="9.75390625" style="0" customWidth="1"/>
    <col min="7" max="7" width="11.875" style="0" customWidth="1"/>
    <col min="8" max="8" width="11.00390625" style="0" customWidth="1"/>
    <col min="9" max="9" width="12.37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40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25</v>
      </c>
      <c r="F7" s="45"/>
      <c r="G7" s="27"/>
      <c r="H7" s="27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v>71251</v>
      </c>
      <c r="F9" s="31"/>
      <c r="G9" s="30">
        <v>35748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v>43632</v>
      </c>
      <c r="F10" s="31"/>
      <c r="G10" s="30">
        <v>7703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v>172669</v>
      </c>
      <c r="F11" s="31"/>
      <c r="G11" s="30">
        <v>171178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v>72396</v>
      </c>
      <c r="F12" s="31"/>
      <c r="G12" s="30">
        <v>13196</v>
      </c>
      <c r="H12" s="31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30">
        <v>36925</v>
      </c>
      <c r="F13" s="31"/>
      <c r="G13" s="30">
        <v>32760</v>
      </c>
      <c r="H13" s="31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30">
        <v>93112</v>
      </c>
      <c r="F14" s="31"/>
      <c r="G14" s="30">
        <v>27557</v>
      </c>
      <c r="H14" s="31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30">
        <v>30572</v>
      </c>
      <c r="F15" s="31"/>
      <c r="G15" s="30">
        <v>6908</v>
      </c>
      <c r="H15" s="31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30">
        <v>25782</v>
      </c>
      <c r="F16" s="31"/>
      <c r="G16" s="30">
        <v>16508</v>
      </c>
      <c r="H16" s="31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30">
        <v>51160</v>
      </c>
      <c r="F17" s="31"/>
      <c r="G17" s="30">
        <v>23365</v>
      </c>
      <c r="H17" s="31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30">
        <v>88702</v>
      </c>
      <c r="F18" s="31"/>
      <c r="G18" s="30">
        <v>21534</v>
      </c>
      <c r="H18" s="31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30">
        <v>88025</v>
      </c>
      <c r="F19" s="31"/>
      <c r="G19" s="30">
        <v>34988</v>
      </c>
      <c r="H19" s="31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30">
        <v>24593</v>
      </c>
      <c r="F20" s="31"/>
      <c r="G20" s="30">
        <v>9551</v>
      </c>
      <c r="H20" s="31"/>
    </row>
    <row r="21" spans="1:8" ht="15.75" customHeight="1">
      <c r="A21" s="1">
        <v>13</v>
      </c>
      <c r="B21" s="25" t="s">
        <v>19</v>
      </c>
      <c r="C21" s="26"/>
      <c r="D21" s="1" t="s">
        <v>21</v>
      </c>
      <c r="E21" s="30">
        <v>98485</v>
      </c>
      <c r="F21" s="31"/>
      <c r="G21" s="30">
        <v>40908</v>
      </c>
      <c r="H21" s="31"/>
    </row>
    <row r="22" spans="1:8" ht="15.75" customHeight="1">
      <c r="A22" s="1">
        <v>14</v>
      </c>
      <c r="B22" s="25" t="s">
        <v>20</v>
      </c>
      <c r="C22" s="26"/>
      <c r="D22" s="1" t="s">
        <v>21</v>
      </c>
      <c r="E22" s="30">
        <v>88660</v>
      </c>
      <c r="F22" s="31"/>
      <c r="G22" s="30">
        <v>71403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985964</v>
      </c>
      <c r="F23" s="47"/>
      <c r="G23" s="41">
        <f>SUM(G9:H22)</f>
        <v>513307</v>
      </c>
      <c r="H23" s="47"/>
    </row>
    <row r="24" spans="2:7" ht="12.75">
      <c r="B24" s="49"/>
      <c r="C24" s="49"/>
      <c r="E24" s="11"/>
      <c r="G24" s="11"/>
    </row>
    <row r="25" spans="5:7" ht="12.75" outlineLevel="1">
      <c r="E25" s="14">
        <f>'[2]12 для отч.'!$S$151+'[2]12 для отч.'!$S$152</f>
        <v>985964</v>
      </c>
      <c r="F25" s="15"/>
      <c r="G25" s="14">
        <f>'[2]12 для отч.'!$S$186</f>
        <v>513307</v>
      </c>
    </row>
    <row r="26" spans="5:7" ht="12.75">
      <c r="E26" s="11"/>
      <c r="G26" s="5"/>
    </row>
  </sheetData>
  <sheetProtection/>
  <mergeCells count="55">
    <mergeCell ref="G11:H11"/>
    <mergeCell ref="G10:H10"/>
    <mergeCell ref="G9:H9"/>
    <mergeCell ref="G17:H17"/>
    <mergeCell ref="G16:H16"/>
    <mergeCell ref="G15:H15"/>
    <mergeCell ref="G14:H14"/>
    <mergeCell ref="G13:H13"/>
    <mergeCell ref="G12:H12"/>
    <mergeCell ref="G23:H23"/>
    <mergeCell ref="G22:H22"/>
    <mergeCell ref="G21:H21"/>
    <mergeCell ref="G20:H20"/>
    <mergeCell ref="G19:H19"/>
    <mergeCell ref="G18:H18"/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4:C24"/>
    <mergeCell ref="B22:C22"/>
    <mergeCell ref="E22:F22"/>
    <mergeCell ref="A23:C23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24" sqref="G24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41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27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0">
        <v>59328</v>
      </c>
      <c r="F9" s="31"/>
      <c r="G9" s="30">
        <v>28641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0">
        <v>45193</v>
      </c>
      <c r="F10" s="31"/>
      <c r="G10" s="30">
        <v>5911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0">
        <v>153553</v>
      </c>
      <c r="F11" s="31"/>
      <c r="G11" s="30">
        <v>160786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0">
        <v>63942</v>
      </c>
      <c r="F12" s="31"/>
      <c r="G12" s="30">
        <v>11992</v>
      </c>
      <c r="H12" s="31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30">
        <v>31262</v>
      </c>
      <c r="F13" s="31"/>
      <c r="G13" s="30">
        <v>31036</v>
      </c>
      <c r="H13" s="31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30">
        <v>90260</v>
      </c>
      <c r="F14" s="31"/>
      <c r="G14" s="30">
        <v>24904</v>
      </c>
      <c r="H14" s="31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30">
        <v>24209</v>
      </c>
      <c r="F15" s="31"/>
      <c r="G15" s="30">
        <v>3300</v>
      </c>
      <c r="H15" s="31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30">
        <v>26804</v>
      </c>
      <c r="F16" s="31"/>
      <c r="G16" s="30">
        <v>16116</v>
      </c>
      <c r="H16" s="31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30">
        <v>36900</v>
      </c>
      <c r="F17" s="31"/>
      <c r="G17" s="30">
        <v>21208</v>
      </c>
      <c r="H17" s="31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30">
        <v>63596</v>
      </c>
      <c r="F18" s="31"/>
      <c r="G18" s="30">
        <v>26959</v>
      </c>
      <c r="H18" s="31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30">
        <v>82601</v>
      </c>
      <c r="F19" s="31"/>
      <c r="G19" s="30">
        <v>28085</v>
      </c>
      <c r="H19" s="31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30">
        <v>24840</v>
      </c>
      <c r="F20" s="31"/>
      <c r="G20" s="30">
        <v>7667</v>
      </c>
      <c r="H20" s="31"/>
    </row>
    <row r="21" spans="1:8" ht="15.75" customHeight="1">
      <c r="A21" s="1">
        <v>13</v>
      </c>
      <c r="B21" s="25" t="s">
        <v>19</v>
      </c>
      <c r="C21" s="26"/>
      <c r="D21" s="1" t="s">
        <v>21</v>
      </c>
      <c r="E21" s="30">
        <v>86084</v>
      </c>
      <c r="F21" s="31"/>
      <c r="G21" s="30">
        <v>32336</v>
      </c>
      <c r="H21" s="31"/>
    </row>
    <row r="22" spans="1:8" ht="15.75" customHeight="1">
      <c r="A22" s="1">
        <v>14</v>
      </c>
      <c r="B22" s="25" t="s">
        <v>20</v>
      </c>
      <c r="C22" s="26"/>
      <c r="D22" s="1" t="s">
        <v>21</v>
      </c>
      <c r="E22" s="30">
        <v>87066</v>
      </c>
      <c r="F22" s="31"/>
      <c r="G22" s="30">
        <v>51183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875638</v>
      </c>
      <c r="F23" s="47"/>
      <c r="G23" s="41">
        <f>SUM(G9:H22)</f>
        <v>450124</v>
      </c>
      <c r="H23" s="47"/>
    </row>
    <row r="24" spans="2:7" ht="12.75" outlineLevel="1">
      <c r="B24" s="49"/>
      <c r="C24" s="49"/>
      <c r="E24" s="12">
        <f>'[2]12 для отч.'!$S$198+'[2]12 для отч.'!$S$199</f>
        <v>875638</v>
      </c>
      <c r="F24" s="13"/>
      <c r="G24" s="12">
        <f>'[2]12 для отч.'!$S$233</f>
        <v>450124</v>
      </c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G25" sqref="G25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42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28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8" ht="15.75" customHeight="1">
      <c r="A9" s="1">
        <v>1</v>
      </c>
      <c r="B9" s="25" t="s">
        <v>7</v>
      </c>
      <c r="C9" s="26"/>
      <c r="D9" s="1" t="s">
        <v>21</v>
      </c>
      <c r="E9" s="36">
        <v>66202</v>
      </c>
      <c r="F9" s="37"/>
      <c r="G9" s="30">
        <v>30642</v>
      </c>
      <c r="H9" s="31"/>
    </row>
    <row r="10" spans="1:8" ht="15.75" customHeight="1">
      <c r="A10" s="1">
        <v>2</v>
      </c>
      <c r="B10" s="25" t="s">
        <v>8</v>
      </c>
      <c r="C10" s="26"/>
      <c r="D10" s="1" t="s">
        <v>21</v>
      </c>
      <c r="E10" s="36">
        <v>39262</v>
      </c>
      <c r="F10" s="37"/>
      <c r="G10" s="30">
        <v>5867</v>
      </c>
      <c r="H10" s="31"/>
    </row>
    <row r="11" spans="1:8" ht="15.75" customHeight="1">
      <c r="A11" s="1">
        <v>3</v>
      </c>
      <c r="B11" s="25" t="s">
        <v>9</v>
      </c>
      <c r="C11" s="26"/>
      <c r="D11" s="1" t="s">
        <v>21</v>
      </c>
      <c r="E11" s="36">
        <v>137801</v>
      </c>
      <c r="F11" s="37"/>
      <c r="G11" s="30">
        <v>118101</v>
      </c>
      <c r="H11" s="31"/>
    </row>
    <row r="12" spans="1:8" ht="15.75" customHeight="1">
      <c r="A12" s="1">
        <v>4</v>
      </c>
      <c r="B12" s="25" t="s">
        <v>10</v>
      </c>
      <c r="C12" s="26"/>
      <c r="D12" s="1" t="s">
        <v>21</v>
      </c>
      <c r="E12" s="36">
        <v>55863</v>
      </c>
      <c r="F12" s="37"/>
      <c r="G12" s="30">
        <v>10997</v>
      </c>
      <c r="H12" s="31"/>
    </row>
    <row r="13" spans="1:8" ht="15.75" customHeight="1">
      <c r="A13" s="1">
        <v>5</v>
      </c>
      <c r="B13" s="25" t="s">
        <v>11</v>
      </c>
      <c r="C13" s="26"/>
      <c r="D13" s="1" t="s">
        <v>21</v>
      </c>
      <c r="E13" s="30">
        <v>35471</v>
      </c>
      <c r="F13" s="31"/>
      <c r="G13" s="30">
        <v>24691</v>
      </c>
      <c r="H13" s="31"/>
    </row>
    <row r="14" spans="1:8" ht="15.75" customHeight="1">
      <c r="A14" s="1">
        <v>6</v>
      </c>
      <c r="B14" s="25" t="s">
        <v>12</v>
      </c>
      <c r="C14" s="26"/>
      <c r="D14" s="1" t="s">
        <v>21</v>
      </c>
      <c r="E14" s="30">
        <v>75679</v>
      </c>
      <c r="F14" s="31"/>
      <c r="G14" s="30">
        <v>18503</v>
      </c>
      <c r="H14" s="31"/>
    </row>
    <row r="15" spans="1:8" ht="15.75" customHeight="1">
      <c r="A15" s="1">
        <v>7</v>
      </c>
      <c r="B15" s="25" t="s">
        <v>13</v>
      </c>
      <c r="C15" s="26"/>
      <c r="D15" s="1" t="s">
        <v>21</v>
      </c>
      <c r="E15" s="30">
        <v>23711</v>
      </c>
      <c r="F15" s="31"/>
      <c r="G15" s="30">
        <v>2538</v>
      </c>
      <c r="H15" s="31"/>
    </row>
    <row r="16" spans="1:8" ht="15.75" customHeight="1">
      <c r="A16" s="1">
        <v>8</v>
      </c>
      <c r="B16" s="25" t="s">
        <v>14</v>
      </c>
      <c r="C16" s="26"/>
      <c r="D16" s="1" t="s">
        <v>21</v>
      </c>
      <c r="E16" s="30">
        <v>23982</v>
      </c>
      <c r="F16" s="31"/>
      <c r="G16" s="30">
        <v>13463</v>
      </c>
      <c r="H16" s="31"/>
    </row>
    <row r="17" spans="1:8" ht="15.75" customHeight="1">
      <c r="A17" s="1">
        <v>9</v>
      </c>
      <c r="B17" s="25" t="s">
        <v>15</v>
      </c>
      <c r="C17" s="26"/>
      <c r="D17" s="1" t="s">
        <v>21</v>
      </c>
      <c r="E17" s="30">
        <v>41720</v>
      </c>
      <c r="F17" s="31"/>
      <c r="G17" s="30">
        <v>16969</v>
      </c>
      <c r="H17" s="31"/>
    </row>
    <row r="18" spans="1:8" ht="15.75" customHeight="1">
      <c r="A18" s="1">
        <v>10</v>
      </c>
      <c r="B18" s="25" t="s">
        <v>16</v>
      </c>
      <c r="C18" s="26"/>
      <c r="D18" s="1" t="s">
        <v>21</v>
      </c>
      <c r="E18" s="30">
        <v>41023</v>
      </c>
      <c r="F18" s="31"/>
      <c r="G18" s="30">
        <v>21779</v>
      </c>
      <c r="H18" s="31"/>
    </row>
    <row r="19" spans="1:8" ht="15.75" customHeight="1">
      <c r="A19" s="1">
        <v>11</v>
      </c>
      <c r="B19" s="25" t="s">
        <v>17</v>
      </c>
      <c r="C19" s="26"/>
      <c r="D19" s="1" t="s">
        <v>21</v>
      </c>
      <c r="E19" s="30">
        <v>78035</v>
      </c>
      <c r="F19" s="31"/>
      <c r="G19" s="30">
        <v>21808</v>
      </c>
      <c r="H19" s="31"/>
    </row>
    <row r="20" spans="1:8" ht="15.75" customHeight="1">
      <c r="A20" s="1">
        <v>12</v>
      </c>
      <c r="B20" s="25" t="s">
        <v>18</v>
      </c>
      <c r="C20" s="26"/>
      <c r="D20" s="1" t="s">
        <v>21</v>
      </c>
      <c r="E20" s="30">
        <v>21711</v>
      </c>
      <c r="F20" s="31"/>
      <c r="G20" s="30">
        <v>5381</v>
      </c>
      <c r="H20" s="31"/>
    </row>
    <row r="21" spans="1:8" ht="15.75" customHeight="1">
      <c r="A21" s="1">
        <v>13</v>
      </c>
      <c r="B21" s="25" t="s">
        <v>19</v>
      </c>
      <c r="C21" s="26"/>
      <c r="D21" s="1" t="s">
        <v>21</v>
      </c>
      <c r="E21" s="30">
        <v>80728</v>
      </c>
      <c r="F21" s="31"/>
      <c r="G21" s="30">
        <v>27631</v>
      </c>
      <c r="H21" s="31"/>
    </row>
    <row r="22" spans="1:8" ht="15.75" customHeight="1">
      <c r="A22" s="1">
        <v>14</v>
      </c>
      <c r="B22" s="25" t="s">
        <v>20</v>
      </c>
      <c r="C22" s="26"/>
      <c r="D22" s="1" t="s">
        <v>21</v>
      </c>
      <c r="E22" s="30">
        <v>77837</v>
      </c>
      <c r="F22" s="31"/>
      <c r="G22" s="30">
        <v>47936</v>
      </c>
      <c r="H22" s="31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799025</v>
      </c>
      <c r="F23" s="47"/>
      <c r="G23" s="41">
        <f>SUM(G9:H22)</f>
        <v>366306</v>
      </c>
      <c r="H23" s="47"/>
    </row>
    <row r="24" spans="2:8" ht="12.75" outlineLevel="1">
      <c r="B24" s="49"/>
      <c r="C24" s="49"/>
      <c r="E24" s="14">
        <f>'[2]12 для отч.'!$S$245+'[2]12 для отч.'!$S$246</f>
        <v>799025</v>
      </c>
      <c r="F24" s="15"/>
      <c r="G24" s="14">
        <f>'[2]12 для отч.'!$S$280</f>
        <v>366306</v>
      </c>
      <c r="H24" s="15"/>
    </row>
    <row r="25" spans="5:7" ht="12.75">
      <c r="E25" s="16"/>
      <c r="G25" s="16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30" sqref="G30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10.003906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43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29</v>
      </c>
      <c r="F7" s="46"/>
      <c r="G7" s="46"/>
      <c r="H7" s="45"/>
    </row>
    <row r="8" spans="1:8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</row>
    <row r="9" spans="1:10" ht="15.75" customHeight="1">
      <c r="A9" s="1">
        <v>1</v>
      </c>
      <c r="B9" s="25" t="s">
        <v>7</v>
      </c>
      <c r="C9" s="26"/>
      <c r="D9" s="1" t="s">
        <v>21</v>
      </c>
      <c r="E9" s="30">
        <v>47219</v>
      </c>
      <c r="F9" s="31"/>
      <c r="G9" s="30">
        <v>18497</v>
      </c>
      <c r="H9" s="31"/>
      <c r="I9" s="11"/>
      <c r="J9" s="5"/>
    </row>
    <row r="10" spans="1:10" ht="15.75" customHeight="1">
      <c r="A10" s="1">
        <v>2</v>
      </c>
      <c r="B10" s="25" t="s">
        <v>8</v>
      </c>
      <c r="C10" s="26"/>
      <c r="D10" s="1" t="s">
        <v>21</v>
      </c>
      <c r="E10" s="30">
        <v>26638</v>
      </c>
      <c r="F10" s="31"/>
      <c r="G10" s="30">
        <f>3543</f>
        <v>3543</v>
      </c>
      <c r="H10" s="31"/>
      <c r="I10" s="11"/>
      <c r="J10" s="5"/>
    </row>
    <row r="11" spans="1:10" ht="15.75" customHeight="1">
      <c r="A11" s="1">
        <v>3</v>
      </c>
      <c r="B11" s="25" t="s">
        <v>9</v>
      </c>
      <c r="C11" s="26"/>
      <c r="D11" s="1" t="s">
        <v>21</v>
      </c>
      <c r="E11" s="30">
        <f>87191+41726</f>
        <v>128917</v>
      </c>
      <c r="F11" s="31"/>
      <c r="G11" s="30">
        <f>53858+54479</f>
        <v>108337</v>
      </c>
      <c r="H11" s="31"/>
      <c r="J11" s="5"/>
    </row>
    <row r="12" spans="1:10" ht="15.75" customHeight="1">
      <c r="A12" s="1">
        <v>4</v>
      </c>
      <c r="B12" s="25" t="s">
        <v>10</v>
      </c>
      <c r="C12" s="26"/>
      <c r="D12" s="1" t="s">
        <v>21</v>
      </c>
      <c r="E12" s="30">
        <v>31154</v>
      </c>
      <c r="F12" s="31"/>
      <c r="G12" s="30">
        <v>8821</v>
      </c>
      <c r="H12" s="31"/>
      <c r="J12" s="5"/>
    </row>
    <row r="13" spans="1:10" ht="15.75" customHeight="1">
      <c r="A13" s="1">
        <v>6</v>
      </c>
      <c r="B13" s="25" t="s">
        <v>11</v>
      </c>
      <c r="C13" s="26"/>
      <c r="D13" s="1" t="s">
        <v>21</v>
      </c>
      <c r="E13" s="30">
        <v>23859</v>
      </c>
      <c r="F13" s="31"/>
      <c r="G13" s="30">
        <v>16827</v>
      </c>
      <c r="H13" s="31"/>
      <c r="J13" s="5"/>
    </row>
    <row r="14" spans="1:10" ht="15.75" customHeight="1">
      <c r="A14" s="1">
        <v>7</v>
      </c>
      <c r="B14" s="25" t="s">
        <v>12</v>
      </c>
      <c r="C14" s="26"/>
      <c r="D14" s="1" t="s">
        <v>21</v>
      </c>
      <c r="E14" s="30">
        <f>44352+13669</f>
        <v>58021</v>
      </c>
      <c r="F14" s="31"/>
      <c r="G14" s="30">
        <f>6202+1566</f>
        <v>7768</v>
      </c>
      <c r="H14" s="31"/>
      <c r="J14" s="5"/>
    </row>
    <row r="15" spans="1:10" ht="15.75" customHeight="1">
      <c r="A15" s="1">
        <v>8</v>
      </c>
      <c r="B15" s="25" t="s">
        <v>13</v>
      </c>
      <c r="C15" s="26"/>
      <c r="D15" s="1" t="s">
        <v>21</v>
      </c>
      <c r="E15" s="30">
        <f>23256+35</f>
        <v>23291</v>
      </c>
      <c r="F15" s="31"/>
      <c r="G15" s="30">
        <v>2652</v>
      </c>
      <c r="H15" s="31"/>
      <c r="J15" s="5"/>
    </row>
    <row r="16" spans="1:10" ht="15.75" customHeight="1">
      <c r="A16" s="1">
        <v>9</v>
      </c>
      <c r="B16" s="25" t="s">
        <v>14</v>
      </c>
      <c r="C16" s="26"/>
      <c r="D16" s="1" t="s">
        <v>21</v>
      </c>
      <c r="E16" s="30">
        <v>20703</v>
      </c>
      <c r="F16" s="31"/>
      <c r="G16" s="30">
        <v>9883</v>
      </c>
      <c r="H16" s="31"/>
      <c r="J16" s="5"/>
    </row>
    <row r="17" spans="1:10" ht="15.75" customHeight="1">
      <c r="A17" s="1">
        <v>10</v>
      </c>
      <c r="B17" s="25" t="s">
        <v>15</v>
      </c>
      <c r="C17" s="26"/>
      <c r="D17" s="1" t="s">
        <v>21</v>
      </c>
      <c r="E17" s="30">
        <v>40500</v>
      </c>
      <c r="F17" s="31"/>
      <c r="G17" s="30">
        <v>12314</v>
      </c>
      <c r="H17" s="31"/>
      <c r="J17" s="5"/>
    </row>
    <row r="18" spans="1:10" ht="15.75" customHeight="1">
      <c r="A18" s="1">
        <v>11</v>
      </c>
      <c r="B18" s="25" t="s">
        <v>16</v>
      </c>
      <c r="C18" s="26"/>
      <c r="D18" s="1" t="s">
        <v>21</v>
      </c>
      <c r="E18" s="30">
        <v>43658</v>
      </c>
      <c r="F18" s="31"/>
      <c r="G18" s="30">
        <v>12906</v>
      </c>
      <c r="H18" s="31"/>
      <c r="J18" s="5"/>
    </row>
    <row r="19" spans="1:10" ht="15.75" customHeight="1">
      <c r="A19" s="1">
        <v>12</v>
      </c>
      <c r="B19" s="25" t="s">
        <v>17</v>
      </c>
      <c r="C19" s="26"/>
      <c r="D19" s="1" t="s">
        <v>21</v>
      </c>
      <c r="E19" s="30">
        <v>79775</v>
      </c>
      <c r="F19" s="31"/>
      <c r="G19" s="30">
        <v>17351</v>
      </c>
      <c r="H19" s="31"/>
      <c r="J19" s="5"/>
    </row>
    <row r="20" spans="1:10" ht="15.75" customHeight="1">
      <c r="A20" s="1">
        <v>13</v>
      </c>
      <c r="B20" s="25" t="s">
        <v>18</v>
      </c>
      <c r="C20" s="26"/>
      <c r="D20" s="1" t="s">
        <v>21</v>
      </c>
      <c r="E20" s="30">
        <v>18710</v>
      </c>
      <c r="F20" s="31"/>
      <c r="G20" s="30">
        <v>4413</v>
      </c>
      <c r="H20" s="31"/>
      <c r="J20" s="5"/>
    </row>
    <row r="21" spans="1:10" ht="15.75" customHeight="1">
      <c r="A21" s="1">
        <v>14</v>
      </c>
      <c r="B21" s="25" t="s">
        <v>19</v>
      </c>
      <c r="C21" s="26"/>
      <c r="D21" s="1" t="s">
        <v>21</v>
      </c>
      <c r="E21" s="30">
        <v>58236</v>
      </c>
      <c r="F21" s="31"/>
      <c r="G21" s="30">
        <v>15751</v>
      </c>
      <c r="H21" s="31"/>
      <c r="J21" s="5"/>
    </row>
    <row r="22" spans="1:10" ht="15.75" customHeight="1">
      <c r="A22" s="1">
        <v>15</v>
      </c>
      <c r="B22" s="25" t="s">
        <v>20</v>
      </c>
      <c r="C22" s="26"/>
      <c r="D22" s="1" t="s">
        <v>21</v>
      </c>
      <c r="E22" s="30">
        <v>74224</v>
      </c>
      <c r="F22" s="31"/>
      <c r="G22" s="30">
        <v>34577</v>
      </c>
      <c r="H22" s="31"/>
      <c r="J22" s="5"/>
    </row>
    <row r="23" spans="1:8" ht="13.5" customHeight="1">
      <c r="A23" s="50" t="s">
        <v>22</v>
      </c>
      <c r="B23" s="51"/>
      <c r="C23" s="42"/>
      <c r="D23" s="4" t="s">
        <v>21</v>
      </c>
      <c r="E23" s="41">
        <f>SUM(E9:F22)</f>
        <v>674905</v>
      </c>
      <c r="F23" s="47"/>
      <c r="G23" s="41">
        <f>SUM(G9:H22)</f>
        <v>273640</v>
      </c>
      <c r="H23" s="47"/>
    </row>
    <row r="24" spans="2:3" ht="12.75">
      <c r="B24" s="49"/>
      <c r="C24" s="49"/>
    </row>
    <row r="25" spans="5:7" s="15" customFormat="1" ht="12.75" hidden="1" outlineLevel="1">
      <c r="E25" s="14">
        <f>'[2]12 для отч.'!$S$292+'[2]12 для отч.'!$S$293</f>
        <v>674905</v>
      </c>
      <c r="G25" s="14">
        <f>'[2]12 для отч.'!$S$327</f>
        <v>273640</v>
      </c>
    </row>
    <row r="26" spans="5:7" ht="12.75" collapsed="1">
      <c r="E26" s="11"/>
      <c r="G26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29" sqref="I29"/>
    </sheetView>
  </sheetViews>
  <sheetFormatPr defaultColWidth="9.125" defaultRowHeight="12.75" outlineLevelRow="1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35" t="s">
        <v>5</v>
      </c>
      <c r="E1" s="35"/>
      <c r="F1" s="35"/>
      <c r="G1" s="35"/>
      <c r="H1" s="35"/>
    </row>
    <row r="2" spans="5:8" ht="12.75">
      <c r="E2" s="35" t="s">
        <v>6</v>
      </c>
      <c r="F2" s="35"/>
      <c r="G2" s="35"/>
      <c r="H2" s="35"/>
    </row>
    <row r="4" spans="1:16" ht="12.75" customHeight="1">
      <c r="A4" s="32" t="s">
        <v>44</v>
      </c>
      <c r="B4" s="32"/>
      <c r="C4" s="32"/>
      <c r="D4" s="32"/>
      <c r="E4" s="32"/>
      <c r="F4" s="32"/>
      <c r="G4" s="32"/>
      <c r="H4" s="3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32"/>
      <c r="B5" s="32"/>
      <c r="C5" s="32"/>
      <c r="D5" s="32"/>
      <c r="E5" s="32"/>
      <c r="F5" s="32"/>
      <c r="G5" s="32"/>
      <c r="H5" s="32"/>
      <c r="I5" s="3"/>
      <c r="J5" s="2"/>
      <c r="K5" s="2"/>
      <c r="L5" s="2"/>
      <c r="M5" s="2"/>
      <c r="N5" s="2"/>
      <c r="O5" s="2"/>
    </row>
    <row r="7" spans="1:8" ht="27.75" customHeight="1">
      <c r="A7" s="33" t="s">
        <v>0</v>
      </c>
      <c r="B7" s="52" t="s">
        <v>1</v>
      </c>
      <c r="C7" s="53"/>
      <c r="D7" s="28" t="s">
        <v>4</v>
      </c>
      <c r="E7" s="44" t="s">
        <v>30</v>
      </c>
      <c r="F7" s="46"/>
      <c r="G7" s="46"/>
      <c r="H7" s="45"/>
    </row>
    <row r="8" spans="1:10" ht="28.5" customHeight="1">
      <c r="A8" s="34"/>
      <c r="B8" s="54"/>
      <c r="C8" s="55"/>
      <c r="D8" s="29"/>
      <c r="E8" s="44" t="s">
        <v>3</v>
      </c>
      <c r="F8" s="45"/>
      <c r="G8" s="44" t="s">
        <v>2</v>
      </c>
      <c r="H8" s="45"/>
      <c r="I8" s="6"/>
      <c r="J8" s="7"/>
    </row>
    <row r="9" spans="1:10" ht="15.75" customHeight="1">
      <c r="A9" s="1">
        <v>1</v>
      </c>
      <c r="B9" s="25" t="s">
        <v>7</v>
      </c>
      <c r="C9" s="26"/>
      <c r="D9" s="1" t="s">
        <v>21</v>
      </c>
      <c r="E9" s="24">
        <v>53682</v>
      </c>
      <c r="F9" s="24"/>
      <c r="G9" s="30">
        <v>22251</v>
      </c>
      <c r="H9" s="31"/>
      <c r="I9" s="6"/>
      <c r="J9" s="7"/>
    </row>
    <row r="10" spans="1:10" ht="15.75" customHeight="1">
      <c r="A10" s="1">
        <v>2</v>
      </c>
      <c r="B10" s="25" t="s">
        <v>8</v>
      </c>
      <c r="C10" s="26"/>
      <c r="D10" s="1" t="s">
        <v>21</v>
      </c>
      <c r="E10" s="24">
        <v>28362</v>
      </c>
      <c r="F10" s="24"/>
      <c r="G10" s="30">
        <v>3388</v>
      </c>
      <c r="H10" s="31"/>
      <c r="I10" s="8"/>
      <c r="J10" s="9"/>
    </row>
    <row r="11" spans="1:10" ht="15.75" customHeight="1">
      <c r="A11" s="1">
        <v>3</v>
      </c>
      <c r="B11" s="25" t="s">
        <v>9</v>
      </c>
      <c r="C11" s="26"/>
      <c r="D11" s="1" t="s">
        <v>21</v>
      </c>
      <c r="E11" s="24">
        <v>133119</v>
      </c>
      <c r="F11" s="24"/>
      <c r="G11" s="30">
        <v>95679</v>
      </c>
      <c r="H11" s="31"/>
      <c r="I11" s="8"/>
      <c r="J11" s="9"/>
    </row>
    <row r="12" spans="1:10" ht="15.75" customHeight="1">
      <c r="A12" s="1">
        <v>4</v>
      </c>
      <c r="B12" s="25" t="s">
        <v>10</v>
      </c>
      <c r="C12" s="26"/>
      <c r="D12" s="1" t="s">
        <v>21</v>
      </c>
      <c r="E12" s="24">
        <v>55603</v>
      </c>
      <c r="F12" s="24"/>
      <c r="G12" s="30">
        <v>8655</v>
      </c>
      <c r="H12" s="31"/>
      <c r="I12" s="8"/>
      <c r="J12" s="9"/>
    </row>
    <row r="13" spans="1:10" ht="15.75" customHeight="1">
      <c r="A13" s="1">
        <v>6</v>
      </c>
      <c r="B13" s="25" t="s">
        <v>11</v>
      </c>
      <c r="C13" s="26"/>
      <c r="D13" s="1" t="s">
        <v>21</v>
      </c>
      <c r="E13" s="24">
        <v>27272</v>
      </c>
      <c r="F13" s="24"/>
      <c r="G13" s="30">
        <v>18808</v>
      </c>
      <c r="H13" s="31"/>
      <c r="I13" s="8"/>
      <c r="J13" s="9"/>
    </row>
    <row r="14" spans="1:10" ht="15.75" customHeight="1">
      <c r="A14" s="1">
        <v>7</v>
      </c>
      <c r="B14" s="25" t="s">
        <v>12</v>
      </c>
      <c r="C14" s="26"/>
      <c r="D14" s="1" t="s">
        <v>21</v>
      </c>
      <c r="E14" s="24">
        <v>72912</v>
      </c>
      <c r="F14" s="24"/>
      <c r="G14" s="30">
        <v>17287</v>
      </c>
      <c r="H14" s="31"/>
      <c r="I14" s="6"/>
      <c r="J14" s="7"/>
    </row>
    <row r="15" spans="1:9" ht="15.75" customHeight="1">
      <c r="A15" s="1">
        <v>8</v>
      </c>
      <c r="B15" s="25" t="s">
        <v>13</v>
      </c>
      <c r="C15" s="26"/>
      <c r="D15" s="1" t="s">
        <v>21</v>
      </c>
      <c r="E15" s="24">
        <v>22057</v>
      </c>
      <c r="F15" s="24"/>
      <c r="G15" s="30">
        <v>3310</v>
      </c>
      <c r="H15" s="31"/>
      <c r="I15" s="10"/>
    </row>
    <row r="16" spans="1:9" ht="15.75" customHeight="1">
      <c r="A16" s="1">
        <v>9</v>
      </c>
      <c r="B16" s="25" t="s">
        <v>14</v>
      </c>
      <c r="C16" s="26"/>
      <c r="D16" s="1" t="s">
        <v>21</v>
      </c>
      <c r="E16" s="24">
        <v>25899</v>
      </c>
      <c r="F16" s="24"/>
      <c r="G16" s="30">
        <v>11584</v>
      </c>
      <c r="H16" s="31"/>
      <c r="I16" s="10"/>
    </row>
    <row r="17" spans="1:9" ht="15.75" customHeight="1">
      <c r="A17" s="1">
        <v>10</v>
      </c>
      <c r="B17" s="25" t="s">
        <v>15</v>
      </c>
      <c r="C17" s="26"/>
      <c r="D17" s="1" t="s">
        <v>21</v>
      </c>
      <c r="E17" s="24">
        <v>39500</v>
      </c>
      <c r="F17" s="24"/>
      <c r="G17" s="30">
        <v>15068</v>
      </c>
      <c r="H17" s="31"/>
      <c r="I17" s="10"/>
    </row>
    <row r="18" spans="1:9" ht="15.75" customHeight="1">
      <c r="A18" s="1">
        <v>11</v>
      </c>
      <c r="B18" s="25" t="s">
        <v>16</v>
      </c>
      <c r="C18" s="26"/>
      <c r="D18" s="1" t="s">
        <v>21</v>
      </c>
      <c r="E18" s="24">
        <v>58621</v>
      </c>
      <c r="F18" s="24"/>
      <c r="G18" s="30">
        <v>13870</v>
      </c>
      <c r="H18" s="31"/>
      <c r="I18" s="10"/>
    </row>
    <row r="19" spans="1:9" ht="15.75" customHeight="1">
      <c r="A19" s="1">
        <v>12</v>
      </c>
      <c r="B19" s="25" t="s">
        <v>17</v>
      </c>
      <c r="C19" s="26"/>
      <c r="D19" s="1" t="s">
        <v>21</v>
      </c>
      <c r="E19" s="24">
        <v>87465</v>
      </c>
      <c r="F19" s="24"/>
      <c r="G19" s="30">
        <v>15647</v>
      </c>
      <c r="H19" s="31"/>
      <c r="I19" s="10"/>
    </row>
    <row r="20" spans="1:9" ht="15.75" customHeight="1">
      <c r="A20" s="1">
        <v>13</v>
      </c>
      <c r="B20" s="25" t="s">
        <v>18</v>
      </c>
      <c r="C20" s="26"/>
      <c r="D20" s="1" t="s">
        <v>21</v>
      </c>
      <c r="E20" s="24">
        <v>23492</v>
      </c>
      <c r="F20" s="24"/>
      <c r="G20" s="30">
        <v>5454</v>
      </c>
      <c r="H20" s="31"/>
      <c r="I20" s="10"/>
    </row>
    <row r="21" spans="1:9" ht="15.75" customHeight="1">
      <c r="A21" s="1">
        <v>14</v>
      </c>
      <c r="B21" s="25" t="s">
        <v>19</v>
      </c>
      <c r="C21" s="26"/>
      <c r="D21" s="1" t="s">
        <v>21</v>
      </c>
      <c r="E21" s="24">
        <v>69334</v>
      </c>
      <c r="F21" s="24"/>
      <c r="G21" s="30">
        <v>27626</v>
      </c>
      <c r="H21" s="31"/>
      <c r="I21" s="10"/>
    </row>
    <row r="22" spans="1:9" ht="15.75" customHeight="1">
      <c r="A22" s="1">
        <v>15</v>
      </c>
      <c r="B22" s="25" t="s">
        <v>20</v>
      </c>
      <c r="C22" s="26"/>
      <c r="D22" s="1" t="s">
        <v>21</v>
      </c>
      <c r="E22" s="24">
        <v>76404</v>
      </c>
      <c r="F22" s="24"/>
      <c r="G22" s="30">
        <v>42993</v>
      </c>
      <c r="H22" s="31"/>
      <c r="I22" s="10"/>
    </row>
    <row r="23" spans="1:9" ht="13.5" customHeight="1">
      <c r="A23" s="50" t="s">
        <v>22</v>
      </c>
      <c r="B23" s="51"/>
      <c r="C23" s="42"/>
      <c r="D23" s="4" t="s">
        <v>21</v>
      </c>
      <c r="E23" s="41">
        <f>SUM(E9:F22)</f>
        <v>773722</v>
      </c>
      <c r="F23" s="47"/>
      <c r="G23" s="41">
        <f>SUM(G9:H22)</f>
        <v>301620</v>
      </c>
      <c r="H23" s="47"/>
      <c r="I23" s="10"/>
    </row>
    <row r="24" spans="2:7" ht="12.75">
      <c r="B24" s="49"/>
      <c r="C24" s="49"/>
      <c r="E24" s="11"/>
      <c r="G24" s="11"/>
    </row>
    <row r="25" spans="5:7" s="15" customFormat="1" ht="12.75" hidden="1" outlineLevel="1">
      <c r="E25" s="14">
        <f>'[2]12 для отч.'!$S$338+'[2]12 для отч.'!$S$339</f>
        <v>773722</v>
      </c>
      <c r="G25" s="14">
        <f>'[2]12 для отч.'!$S$373</f>
        <v>301620</v>
      </c>
    </row>
    <row r="26" s="15" customFormat="1" ht="12.75" collapsed="1"/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Овчинникова</cp:lastModifiedBy>
  <cp:lastPrinted>2016-06-10T04:25:09Z</cp:lastPrinted>
  <dcterms:created xsi:type="dcterms:W3CDTF">2010-03-12T06:02:23Z</dcterms:created>
  <dcterms:modified xsi:type="dcterms:W3CDTF">2017-01-19T07:05:30Z</dcterms:modified>
  <cp:category/>
  <cp:version/>
  <cp:contentType/>
  <cp:contentStatus/>
</cp:coreProperties>
</file>